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statpro\Litapdimas 2022\"/>
    </mc:Choice>
  </mc:AlternateContent>
  <bookViews>
    <workbookView xWindow="0" yWindow="0" windowWidth="20490" windowHeight="7740"/>
  </bookViews>
  <sheets>
    <sheet name="PDB" sheetId="1" r:id="rId1"/>
    <sheet name="Laju_Implisit" sheetId="5" r:id="rId2"/>
    <sheet name="OS" sheetId="3" r:id="rId3"/>
    <sheet name="NPF" sheetId="4" r:id="rId4"/>
    <sheet name="Sheet6" sheetId="6" r:id="rId5"/>
    <sheet name="Sheet6 (2)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 l="1"/>
  <c r="E14" i="1"/>
  <c r="M19" i="6"/>
  <c r="M18" i="6"/>
  <c r="M17" i="6"/>
  <c r="M16" i="6"/>
  <c r="M15" i="6"/>
  <c r="M14" i="6"/>
  <c r="M13" i="6"/>
  <c r="M12" i="6"/>
  <c r="M11" i="6"/>
  <c r="M9" i="6"/>
  <c r="M8" i="6"/>
  <c r="M7" i="6"/>
  <c r="M6" i="6"/>
  <c r="M5" i="6"/>
  <c r="M4" i="6"/>
  <c r="M3" i="6"/>
  <c r="M2" i="6"/>
  <c r="L19" i="6"/>
  <c r="K19" i="6"/>
  <c r="J19" i="6"/>
  <c r="L18" i="6"/>
  <c r="K18" i="6"/>
  <c r="J18" i="6"/>
  <c r="L17" i="6"/>
  <c r="K17" i="6"/>
  <c r="J17" i="6"/>
  <c r="L16" i="6"/>
  <c r="K16" i="6"/>
  <c r="J16" i="6"/>
  <c r="L15" i="6"/>
  <c r="K15" i="6"/>
  <c r="J15" i="6"/>
  <c r="L14" i="6"/>
  <c r="K14" i="6"/>
  <c r="J14" i="6"/>
  <c r="L13" i="6"/>
  <c r="K13" i="6"/>
  <c r="J13" i="6"/>
  <c r="L12" i="6"/>
  <c r="K12" i="6"/>
  <c r="J12" i="6"/>
  <c r="L11" i="6"/>
  <c r="K11" i="6"/>
  <c r="J11" i="6"/>
  <c r="L10" i="6"/>
  <c r="K10" i="6"/>
  <c r="J10" i="6"/>
  <c r="L9" i="6"/>
  <c r="K9" i="6"/>
  <c r="J9" i="6"/>
  <c r="L8" i="6"/>
  <c r="K8" i="6"/>
  <c r="J8" i="6"/>
  <c r="L7" i="6"/>
  <c r="K7" i="6"/>
  <c r="J7" i="6"/>
  <c r="L6" i="6"/>
  <c r="K6" i="6"/>
  <c r="J6" i="6"/>
  <c r="L5" i="6"/>
  <c r="K5" i="6"/>
  <c r="J5" i="6"/>
  <c r="L4" i="6"/>
  <c r="K4" i="6"/>
  <c r="J4" i="6"/>
  <c r="L3" i="6"/>
  <c r="K3" i="6"/>
  <c r="J3" i="6"/>
  <c r="L2" i="6"/>
  <c r="K2" i="6"/>
  <c r="J2" i="6"/>
  <c r="I5" i="6"/>
  <c r="I4" i="6"/>
  <c r="I2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3" i="6"/>
  <c r="G19" i="6"/>
  <c r="G18" i="6"/>
  <c r="G17" i="6"/>
  <c r="G16" i="6"/>
  <c r="H10" i="1"/>
  <c r="H9" i="1"/>
  <c r="H8" i="1"/>
  <c r="H7" i="1"/>
  <c r="F7" i="5"/>
  <c r="F6" i="5"/>
  <c r="F5" i="5"/>
  <c r="F4" i="5"/>
  <c r="H6" i="3"/>
  <c r="H5" i="3"/>
  <c r="H4" i="3"/>
  <c r="H3" i="3"/>
  <c r="F6" i="4"/>
  <c r="F5" i="4"/>
  <c r="F4" i="4"/>
  <c r="F3" i="4"/>
  <c r="M10" i="6" l="1"/>
  <c r="N19" i="6"/>
  <c r="N15" i="6"/>
  <c r="N11" i="6"/>
  <c r="N7" i="6"/>
  <c r="N3" i="6"/>
  <c r="N18" i="6"/>
  <c r="N14" i="6"/>
  <c r="N10" i="6"/>
  <c r="N6" i="6"/>
  <c r="N2" i="6"/>
  <c r="N17" i="6"/>
  <c r="N13" i="6"/>
  <c r="N9" i="6"/>
  <c r="N5" i="6"/>
  <c r="N16" i="6"/>
  <c r="N12" i="6"/>
  <c r="N8" i="6"/>
  <c r="N4" i="6"/>
</calcChain>
</file>

<file path=xl/sharedStrings.xml><?xml version="1.0" encoding="utf-8"?>
<sst xmlns="http://schemas.openxmlformats.org/spreadsheetml/2006/main" count="242" uniqueCount="143">
  <si>
    <t>VII.1.  PRODUK DOMESTIK BRUTO MENURUT LAPANGAN USAHA ATAS DASAR HARGA BERLAKU</t>
  </si>
  <si>
    <t>(Miliar Rp)</t>
  </si>
  <si>
    <t>LAPANGAN USAHA</t>
  </si>
  <si>
    <t>Q2*</t>
  </si>
  <si>
    <t>PERTANIAN, KEHUTANAN &amp; PERIKANAN</t>
  </si>
  <si>
    <t>PERTAMBANGAN &amp; PENGGALIAN</t>
  </si>
  <si>
    <t>INDUSTRI PENGOLAHAN</t>
  </si>
  <si>
    <t>PENGADAAN LISTRIK DAN GAS</t>
  </si>
  <si>
    <t>PENGADAAN AIR, PENGELOLAAN SAMPAH, LIMBAH DAN DAUR ULANG</t>
  </si>
  <si>
    <t>KONSTRUKSI</t>
  </si>
  <si>
    <t>PERDAGANGAN BESAR DAN ECERAN, REPARASI MOBIL DAN MOTOR</t>
  </si>
  <si>
    <t>TRANSPORTASI DAN PERGUDANGAN</t>
  </si>
  <si>
    <t>PENYEDIAAN AKOMODASI DAN MAKAN MINUIM</t>
  </si>
  <si>
    <t>INFORMASI DAN KOMUNIKASI</t>
  </si>
  <si>
    <t>JASA KEUANGAN DAN ASURANSI</t>
  </si>
  <si>
    <t>REAL ESTATE</t>
  </si>
  <si>
    <t>JASA PERUSAHAAN</t>
  </si>
  <si>
    <t>ADMINISTRASI PEMERINTAHAN, PERTAHANAN DAN JAMINAN SOSIAL WAJIB</t>
  </si>
  <si>
    <t>JASA PENDIDIKAN</t>
  </si>
  <si>
    <t>JASA KESEHATAN DAN KEGIATAN LAINNYA</t>
  </si>
  <si>
    <t>JASA LAINNYA</t>
  </si>
  <si>
    <t>Sumber : Badan Pusat Statistik</t>
  </si>
  <si>
    <r>
      <t xml:space="preserve">Penerima Kredit Lapangan Usaha / </t>
    </r>
    <r>
      <rPr>
        <b/>
        <i/>
        <sz val="9"/>
        <rFont val="Frutiger 45 Light"/>
        <charset val="1"/>
      </rPr>
      <t>Loans by Industrial Origin</t>
    </r>
  </si>
  <si>
    <t>1.</t>
  </si>
  <si>
    <r>
      <t xml:space="preserve">Pertanian, Perburuan dan Kehutanan / </t>
    </r>
    <r>
      <rPr>
        <i/>
        <sz val="9"/>
        <rFont val="Frutiger 45 Light"/>
        <charset val="1"/>
      </rPr>
      <t>Agricultures, Hunting and Forestry</t>
    </r>
  </si>
  <si>
    <t>2.</t>
  </si>
  <si>
    <r>
      <t xml:space="preserve">Perikanan / </t>
    </r>
    <r>
      <rPr>
        <i/>
        <sz val="9"/>
        <rFont val="Frutiger 45 Light"/>
        <charset val="1"/>
      </rPr>
      <t>Fishery</t>
    </r>
  </si>
  <si>
    <t>3.</t>
  </si>
  <si>
    <r>
      <t xml:space="preserve">Pertambangan dan Penggalian / </t>
    </r>
    <r>
      <rPr>
        <i/>
        <sz val="9"/>
        <rFont val="Frutiger 45 Light"/>
        <charset val="1"/>
      </rPr>
      <t>Mining and Quarrying</t>
    </r>
  </si>
  <si>
    <t>4.</t>
  </si>
  <si>
    <r>
      <t xml:space="preserve">Industri Pengolahan / </t>
    </r>
    <r>
      <rPr>
        <i/>
        <sz val="9"/>
        <rFont val="Frutiger 45 Light"/>
        <charset val="1"/>
      </rPr>
      <t>Procesing Industry</t>
    </r>
  </si>
  <si>
    <t>5.</t>
  </si>
  <si>
    <r>
      <t xml:space="preserve">Listrik, gas dan air / </t>
    </r>
    <r>
      <rPr>
        <i/>
        <sz val="9"/>
        <rFont val="Frutiger 45 Light"/>
        <charset val="1"/>
      </rPr>
      <t>Electricity, Gas and Water</t>
    </r>
  </si>
  <si>
    <t>6.</t>
  </si>
  <si>
    <r>
      <t xml:space="preserve">Konstruksi / </t>
    </r>
    <r>
      <rPr>
        <i/>
        <sz val="9"/>
        <rFont val="Frutiger 45 Light"/>
        <charset val="1"/>
      </rPr>
      <t>Construction</t>
    </r>
  </si>
  <si>
    <t>7.</t>
  </si>
  <si>
    <r>
      <t xml:space="preserve">Perdagangan Besar dan Eceran / </t>
    </r>
    <r>
      <rPr>
        <i/>
        <sz val="9"/>
        <rFont val="Frutiger 45 Light"/>
        <charset val="1"/>
      </rPr>
      <t>Wholesale and Retail Trade</t>
    </r>
  </si>
  <si>
    <t>8.</t>
  </si>
  <si>
    <r>
      <t xml:space="preserve">Penyediaan akomodasi dan penyediaan makan minum / </t>
    </r>
    <r>
      <rPr>
        <i/>
        <sz val="9"/>
        <rFont val="Frutiger 45 Light"/>
        <charset val="1"/>
      </rPr>
      <t>Provision of accomodation and theprovision of eating and drinking</t>
    </r>
  </si>
  <si>
    <t>9.</t>
  </si>
  <si>
    <r>
      <t xml:space="preserve">Transportasi, pergudangan dan komunikasi / </t>
    </r>
    <r>
      <rPr>
        <i/>
        <sz val="9"/>
        <rFont val="Frutiger 45 Light"/>
        <charset val="1"/>
      </rPr>
      <t>Transportation, Warehousing 
and Communications</t>
    </r>
  </si>
  <si>
    <t>10.</t>
  </si>
  <si>
    <r>
      <t xml:space="preserve">Perantara Keuangan / </t>
    </r>
    <r>
      <rPr>
        <i/>
        <sz val="9"/>
        <rFont val="Frutiger 45 Light"/>
        <charset val="1"/>
      </rPr>
      <t>Financial intermediaries</t>
    </r>
  </si>
  <si>
    <t>11.</t>
  </si>
  <si>
    <r>
      <t xml:space="preserve">Real Estate, Usaha Persewaan, dan Jasa Perusahaan / </t>
    </r>
    <r>
      <rPr>
        <i/>
        <sz val="9"/>
        <rFont val="Frutiger 45 Light"/>
        <charset val="1"/>
      </rPr>
      <t>Real Estate, Business, Ownership, and Business Services</t>
    </r>
  </si>
  <si>
    <t>12.</t>
  </si>
  <si>
    <r>
      <t xml:space="preserve">Admistrasi Pemerintahan, Pertahanan dan Jaminan Sosial Wajib / </t>
    </r>
    <r>
      <rPr>
        <i/>
        <sz val="9"/>
        <rFont val="Frutiger 45 Light"/>
        <charset val="1"/>
      </rPr>
      <t>Government administration, Defense and Compulsory social security</t>
    </r>
  </si>
  <si>
    <t>13.</t>
  </si>
  <si>
    <r>
      <t xml:space="preserve">Jasa Pendidikan / </t>
    </r>
    <r>
      <rPr>
        <i/>
        <sz val="9"/>
        <rFont val="Frutiger 45 Light"/>
        <charset val="1"/>
      </rPr>
      <t>Education Services</t>
    </r>
  </si>
  <si>
    <t>14.</t>
  </si>
  <si>
    <r>
      <t xml:space="preserve">Jasa Kesehatan dan Kegiatan Sosial / </t>
    </r>
    <r>
      <rPr>
        <i/>
        <sz val="9"/>
        <rFont val="Frutiger 45 Light"/>
        <charset val="1"/>
      </rPr>
      <t>Health Services and Social Activities</t>
    </r>
  </si>
  <si>
    <t>15.</t>
  </si>
  <si>
    <r>
      <t xml:space="preserve">Jasa Kemasyarakatan, Sosial Budaya, Hiburan dan Perorangan lainnya / </t>
    </r>
    <r>
      <rPr>
        <i/>
        <sz val="9"/>
        <rFont val="Frutiger 45 Light"/>
        <charset val="1"/>
      </rPr>
      <t>Community, Sociocultural,Entertainment and Other Individual Services</t>
    </r>
  </si>
  <si>
    <t>16.</t>
  </si>
  <si>
    <r>
      <t xml:space="preserve">Jasa Perorangan yang Melayani Rumah Tangga / </t>
    </r>
    <r>
      <rPr>
        <i/>
        <sz val="9"/>
        <rFont val="Frutiger 45 Light"/>
        <charset val="1"/>
      </rPr>
      <t>Individual Services which Serve Households</t>
    </r>
  </si>
  <si>
    <t>17.</t>
  </si>
  <si>
    <r>
      <t xml:space="preserve">Badan Internasional dan Badan Ekstra Internasional Lainnya / </t>
    </r>
    <r>
      <rPr>
        <i/>
        <sz val="9"/>
        <rFont val="Frutiger 45 Light"/>
        <charset val="1"/>
      </rPr>
      <t xml:space="preserve">International Agency and Other Extra International Agency </t>
    </r>
  </si>
  <si>
    <t>18.</t>
  </si>
  <si>
    <r>
      <t xml:space="preserve">Kegiatan yang belum jelas batasannya / </t>
    </r>
    <r>
      <rPr>
        <i/>
        <sz val="9"/>
        <rFont val="Frutiger 45 Light"/>
        <charset val="1"/>
      </rPr>
      <t>Business Activities which are not clearly defined</t>
    </r>
  </si>
  <si>
    <r>
      <t xml:space="preserve">Keterangan / </t>
    </r>
    <r>
      <rPr>
        <b/>
        <i/>
        <sz val="11"/>
        <rFont val="Optima"/>
        <charset val="1"/>
      </rPr>
      <t>Items</t>
    </r>
  </si>
  <si>
    <t>Jun</t>
  </si>
  <si>
    <t>q1</t>
  </si>
  <si>
    <t>q2</t>
  </si>
  <si>
    <t>q3</t>
  </si>
  <si>
    <t>q4</t>
  </si>
  <si>
    <t>KETERANGAN</t>
  </si>
  <si>
    <t>Menurut Lapangan Usaha</t>
  </si>
  <si>
    <t>Pertanian, Kehutanan &amp; Perikanan</t>
  </si>
  <si>
    <t>Pertambangan &amp; Penggalian</t>
  </si>
  <si>
    <t>Industri Pengolahan</t>
  </si>
  <si>
    <t>Pengadaan Listrik dan Gas</t>
  </si>
  <si>
    <t>Pengadaan Air, Pengelolaan Sampah, Limbah dan Daur Ulang</t>
  </si>
  <si>
    <t>Konstruksi</t>
  </si>
  <si>
    <t>Perdagangan Besar dan Eceran, Reparasi Mobil dan Motor</t>
  </si>
  <si>
    <t>Transportasi dan Pergudangan</t>
  </si>
  <si>
    <t>Penyediaan Akomodasi dan Makan Minum</t>
  </si>
  <si>
    <t>Informasi dan Komunikasi</t>
  </si>
  <si>
    <t>Jasa Keuangan dan Asuransi</t>
  </si>
  <si>
    <t>Real Estate</t>
  </si>
  <si>
    <t>Jasa Perusahaan</t>
  </si>
  <si>
    <t>Administrasi Pemerintahan, Pertahanan dan Jaminan Sosial Wajib</t>
  </si>
  <si>
    <t>Jasa Pendidikan</t>
  </si>
  <si>
    <t>Jasa Kesehatan dan Kegiatan Lainnya</t>
  </si>
  <si>
    <t>Jasa Lainnya</t>
  </si>
  <si>
    <t>PDB</t>
  </si>
  <si>
    <t>NPF</t>
  </si>
  <si>
    <t>OS</t>
  </si>
  <si>
    <t>LI</t>
  </si>
  <si>
    <r>
      <t xml:space="preserve">Pertanian, Perburuan dan Kehutanan / </t>
    </r>
    <r>
      <rPr>
        <i/>
        <sz val="11"/>
        <rFont val="Arial"/>
        <family val="2"/>
      </rPr>
      <t>Agricultures, Hunting and Forestry</t>
    </r>
  </si>
  <si>
    <r>
      <t xml:space="preserve">Perikanan / </t>
    </r>
    <r>
      <rPr>
        <i/>
        <sz val="11"/>
        <rFont val="Arial"/>
        <family val="2"/>
      </rPr>
      <t>Fishery</t>
    </r>
  </si>
  <si>
    <r>
      <t xml:space="preserve">Pertambangan dan Penggalian / </t>
    </r>
    <r>
      <rPr>
        <i/>
        <sz val="11"/>
        <rFont val="Arial"/>
        <family val="2"/>
      </rPr>
      <t>Mining and Quarrying</t>
    </r>
  </si>
  <si>
    <r>
      <t xml:space="preserve">Industri Pengolahan / </t>
    </r>
    <r>
      <rPr>
        <i/>
        <sz val="11"/>
        <rFont val="Arial"/>
        <family val="2"/>
      </rPr>
      <t>Procesing Industry</t>
    </r>
  </si>
  <si>
    <r>
      <t xml:space="preserve">Listrik, gas dan air / </t>
    </r>
    <r>
      <rPr>
        <i/>
        <sz val="11"/>
        <rFont val="Arial"/>
        <family val="2"/>
      </rPr>
      <t>Electricity, Gas and Water</t>
    </r>
  </si>
  <si>
    <r>
      <t xml:space="preserve">Konstruksi / </t>
    </r>
    <r>
      <rPr>
        <i/>
        <sz val="11"/>
        <rFont val="Arial"/>
        <family val="2"/>
      </rPr>
      <t>Construction</t>
    </r>
  </si>
  <si>
    <r>
      <t xml:space="preserve">Perdagangan Besar dan Eceran / </t>
    </r>
    <r>
      <rPr>
        <i/>
        <sz val="11"/>
        <rFont val="Arial"/>
        <family val="2"/>
      </rPr>
      <t>Wholesale and Retail Trade</t>
    </r>
  </si>
  <si>
    <r>
      <t xml:space="preserve">Penyediaan akomodasi dan penyediaan makan minum / </t>
    </r>
    <r>
      <rPr>
        <i/>
        <sz val="11"/>
        <rFont val="Arial"/>
        <family val="2"/>
      </rPr>
      <t>Provision of accomodation and theprovision of eating and drinking</t>
    </r>
  </si>
  <si>
    <r>
      <t xml:space="preserve">Transportasi, pergudangan dan komunikasi / </t>
    </r>
    <r>
      <rPr>
        <i/>
        <sz val="11"/>
        <rFont val="Arial"/>
        <family val="2"/>
      </rPr>
      <t>Transportation, Warehousing 
and Communications</t>
    </r>
  </si>
  <si>
    <r>
      <t xml:space="preserve">Perantara Keuangan / </t>
    </r>
    <r>
      <rPr>
        <i/>
        <sz val="11"/>
        <rFont val="Arial"/>
        <family val="2"/>
      </rPr>
      <t>Financial intermediaries</t>
    </r>
  </si>
  <si>
    <r>
      <t xml:space="preserve">Real Estate, Usaha Persewaan, dan Jasa Perusahaan / </t>
    </r>
    <r>
      <rPr>
        <i/>
        <sz val="11"/>
        <rFont val="Arial"/>
        <family val="2"/>
      </rPr>
      <t>Real Estate, Business, Ownership, and Business Services</t>
    </r>
  </si>
  <si>
    <r>
      <t xml:space="preserve">Admistrasi Pemerintahan, Pertahanan dan Jaminan Sosial Wajib / </t>
    </r>
    <r>
      <rPr>
        <i/>
        <sz val="11"/>
        <rFont val="Arial"/>
        <family val="2"/>
      </rPr>
      <t>Government administration, Defense and Compulsory social security</t>
    </r>
  </si>
  <si>
    <r>
      <t xml:space="preserve">Jasa Pendidikan / </t>
    </r>
    <r>
      <rPr>
        <i/>
        <sz val="11"/>
        <rFont val="Arial"/>
        <family val="2"/>
      </rPr>
      <t>Education Services</t>
    </r>
  </si>
  <si>
    <r>
      <t xml:space="preserve">Jasa Kesehatan dan Kegiatan Sosial / </t>
    </r>
    <r>
      <rPr>
        <i/>
        <sz val="11"/>
        <rFont val="Arial"/>
        <family val="2"/>
      </rPr>
      <t>Health Services and Social Activities</t>
    </r>
  </si>
  <si>
    <r>
      <t xml:space="preserve">Jasa Kemasyarakatan, Sosial Budaya, Hiburan dan Perorangan lainnya / </t>
    </r>
    <r>
      <rPr>
        <i/>
        <sz val="11"/>
        <rFont val="Arial"/>
        <family val="2"/>
      </rPr>
      <t>Community, Sociocultural,Entertainment and Other Individual Services</t>
    </r>
  </si>
  <si>
    <r>
      <t xml:space="preserve">Jasa Perorangan yang Melayani Rumah Tangga / </t>
    </r>
    <r>
      <rPr>
        <i/>
        <sz val="11"/>
        <rFont val="Arial"/>
        <family val="2"/>
      </rPr>
      <t>Individual Services which Serve Households</t>
    </r>
  </si>
  <si>
    <r>
      <t xml:space="preserve">Badan Internasional dan Badan Ekstra Internasional Lainnya / </t>
    </r>
    <r>
      <rPr>
        <i/>
        <sz val="11"/>
        <rFont val="Arial"/>
        <family val="2"/>
      </rPr>
      <t xml:space="preserve">International Agency and Other Extra International Agency </t>
    </r>
  </si>
  <si>
    <r>
      <t xml:space="preserve">Kegiatan yang belum jelas batasannya / </t>
    </r>
    <r>
      <rPr>
        <i/>
        <sz val="11"/>
        <rFont val="Arial"/>
        <family val="2"/>
      </rPr>
      <t>Business Activities which are not clearly defined</t>
    </r>
  </si>
  <si>
    <t>Parameter</t>
  </si>
  <si>
    <t>Bobot Parameter utama</t>
  </si>
  <si>
    <t>Pilihan Parameter</t>
  </si>
  <si>
    <t>Bobot pilihan parameter</t>
  </si>
  <si>
    <t>Bobot Akhir</t>
  </si>
  <si>
    <t>Non Performing Financing (NPF)</t>
  </si>
  <si>
    <t>Oustanding (OS)</t>
  </si>
  <si>
    <t>Laju Implisit</t>
  </si>
  <si>
    <t>Total Skor</t>
  </si>
  <si>
    <t>Peringkat</t>
  </si>
  <si>
    <t>No.</t>
  </si>
  <si>
    <t>Sektor Ekonomi</t>
  </si>
  <si>
    <r>
      <t xml:space="preserve">Perikanan / </t>
    </r>
    <r>
      <rPr>
        <i/>
        <sz val="11"/>
        <rFont val="Calibri"/>
        <family val="2"/>
        <scheme val="minor"/>
      </rPr>
      <t>Fishery</t>
    </r>
  </si>
  <si>
    <r>
      <t xml:space="preserve">Admistrasi Pemerintahan, Pertahanan dan Jaminan Sosial Wajib / </t>
    </r>
    <r>
      <rPr>
        <i/>
        <sz val="11"/>
        <rFont val="Calibri"/>
        <family val="2"/>
        <scheme val="minor"/>
      </rPr>
      <t>Government administration, Defense and Compulsory social security</t>
    </r>
  </si>
  <si>
    <r>
      <t xml:space="preserve">Pertambangan dan Penggalian / </t>
    </r>
    <r>
      <rPr>
        <i/>
        <sz val="11"/>
        <rFont val="Calibri"/>
        <family val="2"/>
        <scheme val="minor"/>
      </rPr>
      <t>Mining and Quarrying</t>
    </r>
  </si>
  <si>
    <r>
      <t xml:space="preserve">Jasa Kesehatan dan Kegiatan Sosial / </t>
    </r>
    <r>
      <rPr>
        <i/>
        <sz val="11"/>
        <rFont val="Calibri"/>
        <family val="2"/>
        <scheme val="minor"/>
      </rPr>
      <t>Health Services and Social Activities</t>
    </r>
  </si>
  <si>
    <r>
      <t xml:space="preserve">Perantara Keuangan / </t>
    </r>
    <r>
      <rPr>
        <i/>
        <sz val="11"/>
        <rFont val="Calibri"/>
        <family val="2"/>
        <scheme val="minor"/>
      </rPr>
      <t>Financial intermediaries</t>
    </r>
  </si>
  <si>
    <r>
      <t xml:space="preserve">Penyediaan akomodasi dan penyediaan makan minum / </t>
    </r>
    <r>
      <rPr>
        <i/>
        <sz val="11"/>
        <rFont val="Calibri"/>
        <family val="2"/>
        <scheme val="minor"/>
      </rPr>
      <t>Provision of accomodation and theprovision of eating and drinking</t>
    </r>
  </si>
  <si>
    <r>
      <t xml:space="preserve">Pertanian, Perburuan dan Kehutanan / </t>
    </r>
    <r>
      <rPr>
        <i/>
        <sz val="11"/>
        <rFont val="Calibri"/>
        <family val="2"/>
        <scheme val="minor"/>
      </rPr>
      <t>Agricultures, Hunting and Forestry</t>
    </r>
  </si>
  <si>
    <r>
      <t xml:space="preserve">Jasa Perorangan yang Melayani Rumah Tangga / </t>
    </r>
    <r>
      <rPr>
        <i/>
        <sz val="11"/>
        <rFont val="Calibri"/>
        <family val="2"/>
        <scheme val="minor"/>
      </rPr>
      <t>Individual Services which Serve Households</t>
    </r>
  </si>
  <si>
    <r>
      <t xml:space="preserve">Perdagangan Besar dan Eceran / </t>
    </r>
    <r>
      <rPr>
        <i/>
        <sz val="11"/>
        <rFont val="Calibri"/>
        <family val="2"/>
        <scheme val="minor"/>
      </rPr>
      <t>Wholesale and Retail Trade</t>
    </r>
  </si>
  <si>
    <r>
      <t xml:space="preserve">Badan Internasional dan Badan Ekstra Internasional Lainnya / </t>
    </r>
    <r>
      <rPr>
        <i/>
        <sz val="11"/>
        <rFont val="Calibri"/>
        <family val="2"/>
        <scheme val="minor"/>
      </rPr>
      <t xml:space="preserve">International Agency and Other Extra International Agency </t>
    </r>
  </si>
  <si>
    <r>
      <t xml:space="preserve">Transportasi, pergudangan dan komunikasi / </t>
    </r>
    <r>
      <rPr>
        <i/>
        <sz val="11"/>
        <rFont val="Calibri"/>
        <family val="2"/>
        <scheme val="minor"/>
      </rPr>
      <t>Transportation, Warehousing 
and Communications</t>
    </r>
  </si>
  <si>
    <r>
      <t xml:space="preserve">Real Estate, Usaha Persewaan, dan Jasa Perusahaan / </t>
    </r>
    <r>
      <rPr>
        <i/>
        <sz val="11"/>
        <rFont val="Calibri"/>
        <family val="2"/>
        <scheme val="minor"/>
      </rPr>
      <t>Real Estate, Business, Ownership, and Business Services</t>
    </r>
  </si>
  <si>
    <r>
      <t xml:space="preserve">Industri Pengolahan / </t>
    </r>
    <r>
      <rPr>
        <i/>
        <sz val="11"/>
        <rFont val="Calibri"/>
        <family val="2"/>
        <scheme val="minor"/>
      </rPr>
      <t>Procesing Industry</t>
    </r>
  </si>
  <si>
    <r>
      <t xml:space="preserve">Jasa Kemasyarakatan, Sosial Budaya, Hiburan dan Perorangan lainnya / </t>
    </r>
    <r>
      <rPr>
        <i/>
        <sz val="11"/>
        <rFont val="Calibri"/>
        <family val="2"/>
        <scheme val="minor"/>
      </rPr>
      <t>Community, Sociocultural,Entertainment and Other Individual Services</t>
    </r>
  </si>
  <si>
    <r>
      <t xml:space="preserve">Konstruksi / </t>
    </r>
    <r>
      <rPr>
        <i/>
        <sz val="11"/>
        <rFont val="Calibri"/>
        <family val="2"/>
        <scheme val="minor"/>
      </rPr>
      <t>Construction</t>
    </r>
  </si>
  <si>
    <r>
      <t xml:space="preserve">Kegiatan yang belum jelas batasannya / </t>
    </r>
    <r>
      <rPr>
        <i/>
        <sz val="11"/>
        <rFont val="Calibri"/>
        <family val="2"/>
        <scheme val="minor"/>
      </rPr>
      <t>Business Activities which are not clearly defined</t>
    </r>
  </si>
  <si>
    <r>
      <t xml:space="preserve">Jasa Pendidikan / </t>
    </r>
    <r>
      <rPr>
        <i/>
        <sz val="11"/>
        <rFont val="Calibri"/>
        <family val="2"/>
        <scheme val="minor"/>
      </rPr>
      <t>Education Services</t>
    </r>
  </si>
  <si>
    <r>
      <t xml:space="preserve">Listrik, gas dan air / </t>
    </r>
    <r>
      <rPr>
        <i/>
        <sz val="11"/>
        <rFont val="Calibri"/>
        <family val="2"/>
        <scheme val="minor"/>
      </rPr>
      <t>Electricity, Gas and Water</t>
    </r>
  </si>
  <si>
    <t>No</t>
  </si>
  <si>
    <t>Sektor</t>
  </si>
  <si>
    <t>Besar Pembiayaan</t>
  </si>
  <si>
    <t>Perdagangan Besar dan Eceran</t>
  </si>
  <si>
    <t xml:space="preserve">Industri Pengolahan </t>
  </si>
  <si>
    <t>Pertanian, Perburuan dan Kehutanan</t>
  </si>
  <si>
    <t>Transportasi, pergudangan dan komunikasi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</si>
</sst>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5.95"/>
      <color indexed="8"/>
      <name val="Arial"/>
      <family val="2"/>
    </font>
    <font>
      <i/>
      <sz val="5.95"/>
      <color indexed="8"/>
      <name val="Arial"/>
      <family val="2"/>
    </font>
    <font>
      <b/>
      <sz val="9"/>
      <name val="Frutiger 45 Light"/>
      <charset val="1"/>
    </font>
    <font>
      <b/>
      <i/>
      <sz val="9"/>
      <name val="Frutiger 45 Light"/>
      <charset val="1"/>
    </font>
    <font>
      <sz val="9"/>
      <name val="Frutiger 45 Light"/>
      <charset val="1"/>
    </font>
    <font>
      <i/>
      <sz val="9"/>
      <name val="Frutiger 45 Light"/>
      <charset val="1"/>
    </font>
    <font>
      <b/>
      <sz val="11"/>
      <name val="Optima"/>
      <family val="2"/>
    </font>
    <font>
      <b/>
      <i/>
      <sz val="11"/>
      <name val="Optima"/>
      <charset val="1"/>
    </font>
    <font>
      <sz val="9"/>
      <name val="Frutiger 45 Light"/>
      <family val="3"/>
    </font>
    <font>
      <sz val="10"/>
      <color indexed="8"/>
      <name val="Frutiger 45 Light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3" applyFont="1" applyFill="1" applyAlignment="1" applyProtection="1">
      <alignment horizontal="center" vertical="top" wrapText="1" readingOrder="1"/>
      <protection locked="0"/>
    </xf>
    <xf numFmtId="0" fontId="4" fillId="0" borderId="0" xfId="3" applyFont="1" applyFill="1" applyAlignment="1" applyProtection="1">
      <alignment horizontal="center" vertical="top" wrapText="1" readingOrder="1"/>
      <protection locked="0"/>
    </xf>
    <xf numFmtId="0" fontId="5" fillId="0" borderId="0" xfId="3" applyFont="1" applyFill="1"/>
    <xf numFmtId="0" fontId="8" fillId="0" borderId="1" xfId="3" applyFont="1" applyFill="1" applyBorder="1" applyAlignment="1" applyProtection="1">
      <alignment horizontal="right" vertical="center" wrapText="1"/>
      <protection locked="0"/>
    </xf>
    <xf numFmtId="0" fontId="6" fillId="0" borderId="0" xfId="3" applyFont="1" applyFill="1" applyAlignment="1" applyProtection="1">
      <alignment horizontal="right" vertical="center" wrapText="1" readingOrder="1"/>
      <protection locked="0"/>
    </xf>
    <xf numFmtId="0" fontId="6" fillId="0" borderId="1" xfId="3" applyFont="1" applyFill="1" applyBorder="1" applyAlignment="1" applyProtection="1">
      <alignment vertical="center" wrapText="1" readingOrder="1"/>
      <protection locked="0"/>
    </xf>
    <xf numFmtId="0" fontId="6" fillId="0" borderId="1" xfId="3" applyFont="1" applyFill="1" applyBorder="1" applyAlignment="1" applyProtection="1">
      <alignment horizontal="right" vertical="center" wrapText="1" readingOrder="1"/>
      <protection locked="0"/>
    </xf>
    <xf numFmtId="3" fontId="6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0" xfId="3" applyFont="1" applyFill="1" applyAlignment="1" applyProtection="1">
      <alignment vertical="center" wrapText="1" readingOrder="1"/>
      <protection locked="0"/>
    </xf>
    <xf numFmtId="0" fontId="9" fillId="0" borderId="0" xfId="3" applyFont="1" applyFill="1" applyAlignment="1" applyProtection="1">
      <alignment horizontal="right" vertical="center" wrapText="1" readingOrder="1"/>
      <protection locked="0"/>
    </xf>
    <xf numFmtId="3" fontId="6" fillId="0" borderId="0" xfId="3" applyNumberFormat="1" applyFont="1" applyFill="1" applyAlignment="1" applyProtection="1">
      <alignment horizontal="right" vertical="center" wrapText="1" readingOrder="1"/>
      <protection locked="0"/>
    </xf>
    <xf numFmtId="0" fontId="6" fillId="0" borderId="0" xfId="3" applyFont="1" applyFill="1" applyAlignment="1" applyProtection="1">
      <alignment vertical="center" wrapText="1" readingOrder="1"/>
      <protection locked="0"/>
    </xf>
    <xf numFmtId="0" fontId="11" fillId="0" borderId="0" xfId="3" applyFont="1" applyFill="1" applyAlignment="1" applyProtection="1">
      <alignment vertical="top" wrapText="1" readingOrder="1"/>
      <protection locked="0"/>
    </xf>
    <xf numFmtId="0" fontId="11" fillId="0" borderId="0" xfId="3" applyFont="1" applyFill="1" applyAlignment="1" applyProtection="1">
      <alignment horizontal="left" vertical="top" wrapText="1" readingOrder="1"/>
      <protection locked="0"/>
    </xf>
    <xf numFmtId="0" fontId="14" fillId="0" borderId="3" xfId="4" applyFont="1" applyFill="1" applyBorder="1" applyAlignment="1">
      <alignment horizontal="right" vertical="top"/>
    </xf>
    <xf numFmtId="164" fontId="18" fillId="0" borderId="0" xfId="5" applyFont="1" applyFill="1" applyBorder="1" applyAlignment="1">
      <alignment vertical="top"/>
    </xf>
    <xf numFmtId="0" fontId="14" fillId="0" borderId="0" xfId="4" applyFont="1" applyFill="1" applyBorder="1" applyAlignment="1">
      <alignment vertical="top" wrapText="1"/>
    </xf>
    <xf numFmtId="166" fontId="14" fillId="0" borderId="0" xfId="1" applyNumberFormat="1" applyFont="1" applyFill="1" applyBorder="1" applyAlignment="1">
      <alignment vertical="top"/>
    </xf>
    <xf numFmtId="0" fontId="14" fillId="0" borderId="0" xfId="4" applyFont="1" applyFill="1" applyBorder="1" applyAlignment="1">
      <alignment horizontal="left" vertical="top" wrapText="1"/>
    </xf>
    <xf numFmtId="0" fontId="16" fillId="2" borderId="4" xfId="4" quotePrefix="1" applyFont="1" applyFill="1" applyBorder="1" applyAlignment="1">
      <alignment horizontal="center" vertical="center"/>
    </xf>
    <xf numFmtId="164" fontId="16" fillId="2" borderId="5" xfId="5" applyFont="1" applyFill="1" applyBorder="1" applyAlignment="1">
      <alignment horizontal="center" vertical="center"/>
    </xf>
    <xf numFmtId="164" fontId="14" fillId="0" borderId="0" xfId="5" applyFont="1" applyFill="1" applyBorder="1" applyAlignment="1">
      <alignment vertical="top"/>
    </xf>
    <xf numFmtId="0" fontId="0" fillId="0" borderId="0" xfId="0" applyAlignment="1">
      <alignment vertical="top" wrapText="1"/>
    </xf>
    <xf numFmtId="2" fontId="0" fillId="0" borderId="0" xfId="0" applyNumberFormat="1"/>
    <xf numFmtId="1" fontId="0" fillId="0" borderId="0" xfId="0" applyNumberFormat="1"/>
    <xf numFmtId="0" fontId="3" fillId="0" borderId="1" xfId="3" applyFont="1" applyFill="1" applyBorder="1" applyAlignment="1" applyProtection="1">
      <alignment horizontal="right" vertical="center" wrapText="1" readingOrder="1"/>
      <protection locked="0"/>
    </xf>
    <xf numFmtId="0" fontId="3" fillId="0" borderId="0" xfId="3" applyFont="1" applyFill="1" applyAlignment="1" applyProtection="1">
      <alignment horizontal="right" vertical="center" wrapText="1" readingOrder="1"/>
      <protection locked="0"/>
    </xf>
    <xf numFmtId="0" fontId="3" fillId="0" borderId="1" xfId="3" applyFont="1" applyFill="1" applyBorder="1" applyAlignment="1" applyProtection="1">
      <alignment vertical="top" wrapText="1"/>
      <protection locked="0"/>
    </xf>
    <xf numFmtId="4" fontId="3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0" fillId="0" borderId="0" xfId="3" applyFont="1" applyFill="1" applyAlignment="1" applyProtection="1">
      <alignment vertical="top" wrapText="1"/>
      <protection locked="0"/>
    </xf>
    <xf numFmtId="4" fontId="20" fillId="0" borderId="0" xfId="3" applyNumberFormat="1" applyFont="1" applyFill="1" applyAlignment="1" applyProtection="1">
      <alignment horizontal="right" vertical="center" wrapText="1" readingOrder="1"/>
      <protection locked="0"/>
    </xf>
    <xf numFmtId="0" fontId="21" fillId="0" borderId="0" xfId="0" applyFont="1" applyAlignment="1">
      <alignment vertical="top" wrapText="1"/>
    </xf>
    <xf numFmtId="0" fontId="21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4" applyFont="1" applyFill="1" applyBorder="1" applyAlignment="1">
      <alignment horizontal="left" vertical="top" wrapText="1"/>
    </xf>
    <xf numFmtId="0" fontId="22" fillId="0" borderId="0" xfId="0" applyFont="1" applyAlignment="1">
      <alignment vertical="center"/>
    </xf>
    <xf numFmtId="4" fontId="25" fillId="0" borderId="0" xfId="3" applyNumberFormat="1" applyFont="1" applyFill="1" applyAlignment="1" applyProtection="1">
      <alignment horizontal="center" vertical="center" wrapText="1"/>
      <protection locked="0"/>
    </xf>
    <xf numFmtId="3" fontId="25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5" fillId="0" borderId="0" xfId="3" applyNumberFormat="1" applyFont="1" applyFill="1" applyAlignment="1" applyProtection="1">
      <alignment horizontal="center" vertical="center" wrapText="1"/>
      <protection locked="0"/>
    </xf>
    <xf numFmtId="164" fontId="23" fillId="0" borderId="0" xfId="5" applyFont="1" applyFill="1" applyBorder="1" applyAlignment="1">
      <alignment horizontal="center" vertical="center"/>
    </xf>
    <xf numFmtId="166" fontId="23" fillId="0" borderId="0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3" borderId="0" xfId="0" applyFont="1" applyFill="1" applyAlignment="1">
      <alignment horizontal="center" vertical="center"/>
    </xf>
    <xf numFmtId="3" fontId="25" fillId="3" borderId="0" xfId="3" applyNumberFormat="1" applyFont="1" applyFill="1" applyBorder="1" applyAlignment="1" applyProtection="1">
      <alignment horizontal="center" vertical="center" wrapText="1"/>
      <protection locked="0"/>
    </xf>
    <xf numFmtId="3" fontId="25" fillId="3" borderId="0" xfId="3" applyNumberFormat="1" applyFont="1" applyFill="1" applyAlignment="1" applyProtection="1">
      <alignment horizontal="center" vertical="center" wrapText="1"/>
      <protection locked="0"/>
    </xf>
    <xf numFmtId="0" fontId="21" fillId="3" borderId="0" xfId="0" applyFont="1" applyFill="1"/>
    <xf numFmtId="0" fontId="0" fillId="3" borderId="0" xfId="0" applyFill="1"/>
    <xf numFmtId="3" fontId="0" fillId="0" borderId="0" xfId="0" applyNumberFormat="1"/>
    <xf numFmtId="0" fontId="22" fillId="0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top" wrapText="1"/>
    </xf>
    <xf numFmtId="0" fontId="23" fillId="0" borderId="6" xfId="4" applyFont="1" applyFill="1" applyBorder="1" applyAlignment="1">
      <alignment horizontal="left" vertical="top" wrapText="1"/>
    </xf>
    <xf numFmtId="164" fontId="23" fillId="0" borderId="6" xfId="5" applyFont="1" applyFill="1" applyBorder="1" applyAlignment="1">
      <alignment horizontal="center" vertical="center"/>
    </xf>
    <xf numFmtId="4" fontId="25" fillId="0" borderId="6" xfId="3" applyNumberFormat="1" applyFont="1" applyFill="1" applyBorder="1" applyAlignment="1" applyProtection="1">
      <alignment horizontal="center" vertical="center" wrapText="1"/>
      <protection locked="0"/>
    </xf>
    <xf numFmtId="3" fontId="25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166" fontId="23" fillId="0" borderId="6" xfId="1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3" fillId="0" borderId="7" xfId="4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6" fillId="0" borderId="6" xfId="4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164" fontId="23" fillId="4" borderId="6" xfId="5" applyFont="1" applyFill="1" applyBorder="1" applyAlignment="1">
      <alignment horizontal="center" vertical="center"/>
    </xf>
    <xf numFmtId="166" fontId="23" fillId="4" borderId="6" xfId="1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8" fillId="0" borderId="6" xfId="4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0" fillId="0" borderId="6" xfId="0" applyFill="1" applyBorder="1"/>
    <xf numFmtId="41" fontId="28" fillId="0" borderId="6" xfId="2" applyFont="1" applyFill="1" applyBorder="1" applyAlignment="1">
      <alignment vertical="center"/>
    </xf>
    <xf numFmtId="41" fontId="0" fillId="0" borderId="6" xfId="2" applyFont="1" applyFill="1" applyBorder="1" applyAlignment="1"/>
    <xf numFmtId="41" fontId="21" fillId="0" borderId="6" xfId="2" applyFont="1" applyFill="1" applyBorder="1" applyAlignment="1">
      <alignment vertical="center"/>
    </xf>
    <xf numFmtId="0" fontId="10" fillId="0" borderId="0" xfId="3" applyFont="1" applyFill="1" applyAlignment="1" applyProtection="1">
      <alignment horizontal="left" vertical="top" wrapText="1" readingOrder="1"/>
      <protection locked="0"/>
    </xf>
    <xf numFmtId="0" fontId="3" fillId="0" borderId="0" xfId="3" applyFont="1" applyFill="1" applyAlignment="1" applyProtection="1">
      <alignment horizontal="center" vertical="top" wrapText="1" readingOrder="1"/>
      <protection locked="0"/>
    </xf>
    <xf numFmtId="0" fontId="6" fillId="0" borderId="1" xfId="3" applyFont="1" applyFill="1" applyBorder="1" applyAlignment="1" applyProtection="1">
      <alignment horizontal="left" vertical="center" wrapText="1" readingOrder="1"/>
      <protection locked="0"/>
    </xf>
    <xf numFmtId="0" fontId="7" fillId="0" borderId="0" xfId="3" applyFont="1" applyFill="1" applyAlignment="1">
      <alignment vertical="center"/>
    </xf>
    <xf numFmtId="0" fontId="3" fillId="0" borderId="1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12" fillId="0" borderId="3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/>
    </xf>
    <xf numFmtId="0" fontId="16" fillId="2" borderId="3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2" fontId="21" fillId="0" borderId="6" xfId="0" applyNumberFormat="1" applyFont="1" applyFill="1" applyBorder="1" applyAlignment="1">
      <alignment horizontal="center" vertical="center"/>
    </xf>
  </cellXfs>
  <cellStyles count="7">
    <cellStyle name="Comma" xfId="1" builtinId="3"/>
    <cellStyle name="Comma [0]" xfId="2" builtinId="6"/>
    <cellStyle name="Comma [0] 2" xfId="5"/>
    <cellStyle name="Comma 11" xfId="6"/>
    <cellStyle name="Normal" xfId="0" builtinId="0"/>
    <cellStyle name="Normal 2" xfId="3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5 (Lima)</a:t>
            </a:r>
            <a:r>
              <a:rPr lang="en-US" sz="1400" baseline="0"/>
              <a:t> Besar Pembiayaan Sektor Ekonomi</a:t>
            </a:r>
          </a:p>
          <a:p>
            <a:pPr>
              <a:defRPr/>
            </a:pPr>
            <a:r>
              <a:rPr lang="en-US" sz="1400" baseline="0"/>
              <a:t>(Miliar Rp)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75000"/>
                    <a:shade val="30000"/>
                    <a:satMod val="115000"/>
                  </a:schemeClr>
                </a:gs>
                <a:gs pos="50000">
                  <a:schemeClr val="accent1">
                    <a:lumMod val="75000"/>
                    <a:shade val="67500"/>
                    <a:satMod val="115000"/>
                  </a:schemeClr>
                </a:gs>
                <a:gs pos="100000">
                  <a:schemeClr val="accent1">
                    <a:lumMod val="75000"/>
                    <a:shade val="100000"/>
                    <a:satMod val="115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'Sheet6 (2)'!$Q$27:$Q$31</c:f>
              <c:strCache>
                <c:ptCount val="5"/>
                <c:pt idx="0">
                  <c:v>Perdagangan Besar dan Eceran</c:v>
                </c:pt>
                <c:pt idx="1">
                  <c:v>Konstruksi</c:v>
                </c:pt>
                <c:pt idx="2">
                  <c:v>Industri Pengolahan </c:v>
                </c:pt>
                <c:pt idx="3">
                  <c:v>Pertanian, Perburuan dan Kehutanan</c:v>
                </c:pt>
                <c:pt idx="4">
                  <c:v>Transportasi, pergudangan dan komunikasi</c:v>
                </c:pt>
              </c:strCache>
            </c:strRef>
          </c:cat>
          <c:val>
            <c:numRef>
              <c:f>'Sheet6 (2)'!$R$27:$R$31</c:f>
              <c:numCache>
                <c:formatCode>_(* #,##0_);_(* \(#,##0\);_(* "-"_);_(@_)</c:formatCode>
                <c:ptCount val="5"/>
                <c:pt idx="0">
                  <c:v>22300.131284315001</c:v>
                </c:pt>
                <c:pt idx="1">
                  <c:v>13891.199557533</c:v>
                </c:pt>
                <c:pt idx="2">
                  <c:v>10456</c:v>
                </c:pt>
                <c:pt idx="3">
                  <c:v>8888.1978715290006</c:v>
                </c:pt>
                <c:pt idx="4">
                  <c:v>4846.7312154259998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65691776"/>
        <c:axId val="-1165692864"/>
      </c:barChart>
      <c:catAx>
        <c:axId val="-116569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65692864"/>
        <c:crosses val="autoZero"/>
        <c:auto val="1"/>
        <c:lblAlgn val="ctr"/>
        <c:lblOffset val="100"/>
        <c:noMultiLvlLbl val="0"/>
      </c:catAx>
      <c:valAx>
        <c:axId val="-116569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6569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(Miliar Rp)</a:t>
            </a:r>
            <a:endParaRPr lang="en-US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'Sheet6 (2)'!$Q$27:$Q$31</c:f>
              <c:strCache>
                <c:ptCount val="5"/>
                <c:pt idx="0">
                  <c:v>Perdagangan Besar dan Eceran</c:v>
                </c:pt>
                <c:pt idx="1">
                  <c:v>Konstruksi</c:v>
                </c:pt>
                <c:pt idx="2">
                  <c:v>Industri Pengolahan </c:v>
                </c:pt>
                <c:pt idx="3">
                  <c:v>Pertanian, Perburuan dan Kehutanan</c:v>
                </c:pt>
                <c:pt idx="4">
                  <c:v>Transportasi, pergudangan dan komunikasi</c:v>
                </c:pt>
              </c:strCache>
            </c:strRef>
          </c:cat>
          <c:val>
            <c:numRef>
              <c:f>'Sheet6 (2)'!$S$27:$S$31</c:f>
              <c:numCache>
                <c:formatCode>_(* #,##0_);_(* \(#,##0\);_(* "-"_);_(@_)</c:formatCode>
                <c:ptCount val="5"/>
                <c:pt idx="0" formatCode="_(* #,##0_);_(* \(#,##0\);_(* &quot;-&quot;??_);_(@_)">
                  <c:v>919.72098005700002</c:v>
                </c:pt>
                <c:pt idx="1">
                  <c:v>114.132173268</c:v>
                </c:pt>
                <c:pt idx="2" formatCode="_(* #,##0_);_(* \(#,##0\);_(* &quot;-&quot;_);_(@_)">
                  <c:v>1466</c:v>
                </c:pt>
                <c:pt idx="3" formatCode="_(* #,##0_);_(* \(#,##0\);_(* &quot;-&quot;_);_(@_)">
                  <c:v>307</c:v>
                </c:pt>
                <c:pt idx="4" formatCode="_(* #,##0_);_(* \(#,##0\);_(* &quot;-&quot;_);_(@_)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65698304"/>
        <c:axId val="-1165684704"/>
      </c:barChart>
      <c:catAx>
        <c:axId val="-116569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65684704"/>
        <c:crosses val="autoZero"/>
        <c:auto val="1"/>
        <c:lblAlgn val="ctr"/>
        <c:lblOffset val="100"/>
        <c:noMultiLvlLbl val="0"/>
      </c:catAx>
      <c:valAx>
        <c:axId val="-116568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6569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190500</xdr:colOff>
      <xdr:row>22</xdr:row>
      <xdr:rowOff>9525</xdr:rowOff>
    </xdr:from>
    <xdr:to>
      <xdr:col>26</xdr:col>
      <xdr:colOff>0</xdr:colOff>
      <xdr:row>30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32</xdr:row>
      <xdr:rowOff>0</xdr:rowOff>
    </xdr:from>
    <xdr:to>
      <xdr:col>26</xdr:col>
      <xdr:colOff>209550</xdr:colOff>
      <xdr:row>43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7" workbookViewId="0">
      <selection activeCell="F13" sqref="F13"/>
    </sheetView>
  </sheetViews>
  <sheetFormatPr defaultRowHeight="15"/>
  <cols>
    <col min="3" max="3" width="16.140625" bestFit="1" customWidth="1"/>
  </cols>
  <sheetData>
    <row r="1" spans="1:8">
      <c r="A1" s="79" t="s">
        <v>0</v>
      </c>
      <c r="B1" s="79"/>
      <c r="C1" s="79"/>
      <c r="D1" s="2"/>
    </row>
    <row r="2" spans="1:8">
      <c r="A2" s="79" t="s">
        <v>1</v>
      </c>
      <c r="B2" s="79"/>
      <c r="C2" s="79"/>
      <c r="D2" s="2"/>
    </row>
    <row r="3" spans="1:8">
      <c r="A3" s="1"/>
      <c r="B3" s="1"/>
      <c r="C3" s="1"/>
      <c r="D3" s="2"/>
    </row>
    <row r="4" spans="1:8">
      <c r="A4" s="3"/>
      <c r="B4" s="3"/>
      <c r="C4" s="3"/>
      <c r="D4" s="3"/>
    </row>
    <row r="5" spans="1:8" ht="15" customHeight="1">
      <c r="A5" s="80"/>
      <c r="B5" s="80"/>
      <c r="C5" s="80" t="s">
        <v>2</v>
      </c>
      <c r="D5" s="4">
        <v>2021</v>
      </c>
    </row>
    <row r="6" spans="1:8">
      <c r="A6" s="81"/>
      <c r="B6" s="81"/>
      <c r="C6" s="81"/>
      <c r="D6" s="5" t="s">
        <v>3</v>
      </c>
    </row>
    <row r="7" spans="1:8" ht="27">
      <c r="A7" s="6">
        <v>1</v>
      </c>
      <c r="B7" s="7"/>
      <c r="C7" s="6" t="s">
        <v>4</v>
      </c>
      <c r="D7" s="8">
        <v>596258.6</v>
      </c>
      <c r="G7" t="s">
        <v>61</v>
      </c>
      <c r="H7" s="25">
        <f>PERCENTILE($D$7:$D$23,0.25)</f>
        <v>77396.399999999994</v>
      </c>
    </row>
    <row r="8" spans="1:8" ht="18">
      <c r="A8" s="9">
        <v>2</v>
      </c>
      <c r="B8" s="10"/>
      <c r="C8" s="12" t="s">
        <v>5</v>
      </c>
      <c r="D8" s="11">
        <v>337953.3</v>
      </c>
      <c r="G8" t="s">
        <v>62</v>
      </c>
      <c r="H8" s="25">
        <f>PERCENTILE($D$7:$D$23,0.5)</f>
        <v>157132</v>
      </c>
    </row>
    <row r="9" spans="1:8" ht="18">
      <c r="A9" s="6">
        <v>3</v>
      </c>
      <c r="B9" s="10"/>
      <c r="C9" s="12" t="s">
        <v>6</v>
      </c>
      <c r="D9" s="11">
        <v>805622.3</v>
      </c>
      <c r="G9" t="s">
        <v>63</v>
      </c>
      <c r="H9" s="25">
        <f>PERCENTILE($D$7:$D$23,0.75)</f>
        <v>337953.3</v>
      </c>
    </row>
    <row r="10" spans="1:8" ht="18">
      <c r="A10" s="9">
        <v>4</v>
      </c>
      <c r="B10" s="10"/>
      <c r="C10" s="12" t="s">
        <v>7</v>
      </c>
      <c r="D10" s="11">
        <v>46034.8</v>
      </c>
      <c r="G10" t="s">
        <v>64</v>
      </c>
      <c r="H10" s="25">
        <f>PERCENTILE($D$7:$D$23,1)</f>
        <v>805622.3</v>
      </c>
    </row>
    <row r="11" spans="1:8" ht="36">
      <c r="A11" s="6">
        <v>5</v>
      </c>
      <c r="B11" s="10"/>
      <c r="C11" s="12" t="s">
        <v>8</v>
      </c>
      <c r="D11" s="11">
        <v>2986.4</v>
      </c>
    </row>
    <row r="12" spans="1:8">
      <c r="A12" s="9">
        <v>6</v>
      </c>
      <c r="B12" s="10"/>
      <c r="C12" s="12" t="s">
        <v>9</v>
      </c>
      <c r="D12" s="11">
        <v>422463.2</v>
      </c>
    </row>
    <row r="13" spans="1:8" ht="45">
      <c r="A13" s="6">
        <v>7</v>
      </c>
      <c r="B13" s="10"/>
      <c r="C13" s="12" t="s">
        <v>10</v>
      </c>
      <c r="D13" s="11">
        <v>546386.1</v>
      </c>
    </row>
    <row r="14" spans="1:8" ht="27">
      <c r="A14" s="9">
        <v>8</v>
      </c>
      <c r="B14" s="10"/>
      <c r="C14" s="12" t="s">
        <v>11</v>
      </c>
      <c r="D14" s="11">
        <v>175953.2</v>
      </c>
      <c r="E14" s="51">
        <f>D14+D16</f>
        <v>361216.80000000005</v>
      </c>
    </row>
    <row r="15" spans="1:8" ht="27">
      <c r="A15" s="6">
        <v>9</v>
      </c>
      <c r="B15" s="10"/>
      <c r="C15" s="12" t="s">
        <v>12</v>
      </c>
      <c r="D15" s="11">
        <v>103569.60000000001</v>
      </c>
    </row>
    <row r="16" spans="1:8" ht="18">
      <c r="A16" s="9">
        <v>10</v>
      </c>
      <c r="B16" s="10"/>
      <c r="C16" s="12" t="s">
        <v>13</v>
      </c>
      <c r="D16" s="11">
        <v>185263.6</v>
      </c>
    </row>
    <row r="17" spans="1:4" ht="18">
      <c r="A17" s="6">
        <v>11</v>
      </c>
      <c r="B17" s="10"/>
      <c r="C17" s="12" t="s">
        <v>14</v>
      </c>
      <c r="D17" s="11">
        <v>184423.2</v>
      </c>
    </row>
    <row r="18" spans="1:4">
      <c r="A18" s="9">
        <v>12</v>
      </c>
      <c r="B18" s="10"/>
      <c r="C18" s="12" t="s">
        <v>15</v>
      </c>
      <c r="D18" s="11">
        <v>116310</v>
      </c>
    </row>
    <row r="19" spans="1:4" ht="18">
      <c r="A19" s="6">
        <v>13</v>
      </c>
      <c r="B19" s="10"/>
      <c r="C19" s="12" t="s">
        <v>16</v>
      </c>
      <c r="D19" s="11">
        <v>75452.2</v>
      </c>
    </row>
    <row r="20" spans="1:4" ht="45">
      <c r="A20" s="9">
        <v>14</v>
      </c>
      <c r="B20" s="10"/>
      <c r="C20" s="12" t="s">
        <v>17</v>
      </c>
      <c r="D20" s="11">
        <v>157132</v>
      </c>
    </row>
    <row r="21" spans="1:4">
      <c r="A21" s="6">
        <v>15</v>
      </c>
      <c r="B21" s="10"/>
      <c r="C21" s="12" t="s">
        <v>18</v>
      </c>
      <c r="D21" s="11">
        <v>140989.4</v>
      </c>
    </row>
    <row r="22" spans="1:4" ht="27">
      <c r="A22" s="9">
        <v>16</v>
      </c>
      <c r="B22" s="10"/>
      <c r="C22" s="12" t="s">
        <v>19</v>
      </c>
      <c r="D22" s="11">
        <v>52170.5</v>
      </c>
    </row>
    <row r="23" spans="1:4">
      <c r="A23" s="6">
        <v>17</v>
      </c>
      <c r="B23" s="10"/>
      <c r="C23" s="12" t="s">
        <v>20</v>
      </c>
      <c r="D23" s="11">
        <v>77396.399999999994</v>
      </c>
    </row>
    <row r="24" spans="1:4">
      <c r="A24" s="3"/>
      <c r="B24" s="3"/>
      <c r="C24" s="3"/>
      <c r="D24" s="3"/>
    </row>
    <row r="25" spans="1:4">
      <c r="A25" s="78" t="s">
        <v>21</v>
      </c>
      <c r="B25" s="78"/>
      <c r="C25" s="78"/>
      <c r="D25" s="14"/>
    </row>
    <row r="26" spans="1:4">
      <c r="A26" s="3"/>
      <c r="B26" s="3"/>
      <c r="C26" s="3"/>
      <c r="D26" s="13"/>
    </row>
  </sheetData>
  <mergeCells count="6">
    <mergeCell ref="A25:C25"/>
    <mergeCell ref="A1:C1"/>
    <mergeCell ref="A2:C2"/>
    <mergeCell ref="A5:A6"/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opLeftCell="A4" workbookViewId="0">
      <selection activeCell="F5" sqref="F5"/>
    </sheetView>
  </sheetViews>
  <sheetFormatPr defaultRowHeight="15"/>
  <cols>
    <col min="2" max="2" width="22.42578125" style="23" customWidth="1"/>
  </cols>
  <sheetData>
    <row r="2" spans="1:6">
      <c r="B2" s="82" t="s">
        <v>65</v>
      </c>
      <c r="C2" s="26">
        <v>2021</v>
      </c>
    </row>
    <row r="3" spans="1:6">
      <c r="B3" s="83"/>
      <c r="C3" s="27" t="s">
        <v>3</v>
      </c>
    </row>
    <row r="4" spans="1:6" ht="25.5">
      <c r="B4" s="28" t="s">
        <v>66</v>
      </c>
      <c r="C4" s="29"/>
      <c r="E4" t="s">
        <v>61</v>
      </c>
      <c r="F4" s="24">
        <f>PERCENTILE($C$5:$C$21,0.25)</f>
        <v>1.19</v>
      </c>
    </row>
    <row r="5" spans="1:6" ht="25.5">
      <c r="A5">
        <v>1</v>
      </c>
      <c r="B5" s="30" t="s">
        <v>67</v>
      </c>
      <c r="C5" s="31">
        <v>4.2</v>
      </c>
      <c r="E5" t="s">
        <v>62</v>
      </c>
      <c r="F5" s="24">
        <f>PERCENTILE($C$5:$C$21,0.5)</f>
        <v>2.2999999999999998</v>
      </c>
    </row>
    <row r="6" spans="1:6" ht="25.5">
      <c r="A6">
        <v>2</v>
      </c>
      <c r="B6" s="30" t="s">
        <v>68</v>
      </c>
      <c r="C6" s="31">
        <v>38.729999999999997</v>
      </c>
      <c r="E6" t="s">
        <v>63</v>
      </c>
      <c r="F6" s="24">
        <f>PERCENTILE($C$5:$C$21,0.75)</f>
        <v>3.89</v>
      </c>
    </row>
    <row r="7" spans="1:6">
      <c r="A7">
        <v>3</v>
      </c>
      <c r="B7" s="30" t="s">
        <v>69</v>
      </c>
      <c r="C7" s="31">
        <v>3.18</v>
      </c>
      <c r="E7" t="s">
        <v>64</v>
      </c>
      <c r="F7" s="24">
        <f>PERCENTILE($C$5:$C$21,1)</f>
        <v>38.729999999999997</v>
      </c>
    </row>
    <row r="8" spans="1:6" ht="25.5">
      <c r="A8">
        <v>4</v>
      </c>
      <c r="B8" s="30" t="s">
        <v>70</v>
      </c>
      <c r="C8" s="31">
        <v>0.48</v>
      </c>
    </row>
    <row r="9" spans="1:6" ht="38.25">
      <c r="A9">
        <v>5</v>
      </c>
      <c r="B9" s="30" t="s">
        <v>71</v>
      </c>
      <c r="C9" s="31">
        <v>1.63</v>
      </c>
    </row>
    <row r="10" spans="1:6">
      <c r="A10">
        <v>6</v>
      </c>
      <c r="B10" s="30" t="s">
        <v>72</v>
      </c>
      <c r="C10" s="31">
        <v>3.89</v>
      </c>
    </row>
    <row r="11" spans="1:6" ht="38.25">
      <c r="A11">
        <v>7</v>
      </c>
      <c r="B11" s="30" t="s">
        <v>73</v>
      </c>
      <c r="C11" s="31">
        <v>5.49</v>
      </c>
    </row>
    <row r="12" spans="1:6" ht="25.5">
      <c r="A12">
        <v>8</v>
      </c>
      <c r="B12" s="30" t="s">
        <v>74</v>
      </c>
      <c r="C12" s="31">
        <v>6.65</v>
      </c>
      <c r="D12">
        <f>(C12+C14)/2</f>
        <v>3.7450000000000001</v>
      </c>
    </row>
    <row r="13" spans="1:6" ht="25.5">
      <c r="A13">
        <v>9</v>
      </c>
      <c r="B13" s="30" t="s">
        <v>75</v>
      </c>
      <c r="C13" s="31">
        <v>1.19</v>
      </c>
    </row>
    <row r="14" spans="1:6" ht="25.5">
      <c r="A14">
        <v>10</v>
      </c>
      <c r="B14" s="30" t="s">
        <v>76</v>
      </c>
      <c r="C14" s="31">
        <v>0.84</v>
      </c>
    </row>
    <row r="15" spans="1:6" ht="25.5">
      <c r="A15">
        <v>11</v>
      </c>
      <c r="B15" s="30" t="s">
        <v>77</v>
      </c>
      <c r="C15" s="31">
        <v>3.87</v>
      </c>
    </row>
    <row r="16" spans="1:6">
      <c r="A16">
        <v>12</v>
      </c>
      <c r="B16" s="30" t="s">
        <v>78</v>
      </c>
      <c r="C16" s="31">
        <v>0.24</v>
      </c>
    </row>
    <row r="17" spans="1:3">
      <c r="A17">
        <v>13</v>
      </c>
      <c r="B17" s="30" t="s">
        <v>79</v>
      </c>
      <c r="C17" s="31">
        <v>1.48</v>
      </c>
    </row>
    <row r="18" spans="1:3" ht="51">
      <c r="A18">
        <v>14</v>
      </c>
      <c r="B18" s="30" t="s">
        <v>80</v>
      </c>
      <c r="C18" s="31">
        <v>2.2999999999999998</v>
      </c>
    </row>
    <row r="19" spans="1:3">
      <c r="A19">
        <v>15</v>
      </c>
      <c r="B19" s="30" t="s">
        <v>81</v>
      </c>
      <c r="C19" s="31">
        <v>2.13</v>
      </c>
    </row>
    <row r="20" spans="1:3" ht="25.5">
      <c r="A20">
        <v>16</v>
      </c>
      <c r="B20" s="30" t="s">
        <v>82</v>
      </c>
      <c r="C20" s="31">
        <v>3.01</v>
      </c>
    </row>
    <row r="21" spans="1:3">
      <c r="A21">
        <v>17</v>
      </c>
      <c r="B21" s="30" t="s">
        <v>83</v>
      </c>
      <c r="C21" s="31">
        <v>0.55000000000000004</v>
      </c>
    </row>
    <row r="22" spans="1:3">
      <c r="B22" s="32"/>
      <c r="C22" s="33"/>
    </row>
    <row r="23" spans="1:3">
      <c r="B23" s="32"/>
      <c r="C23" s="33"/>
    </row>
    <row r="24" spans="1:3">
      <c r="B24" s="32"/>
      <c r="C24" s="33"/>
    </row>
  </sheetData>
  <mergeCells count="1">
    <mergeCell ref="B2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topLeftCell="A15" workbookViewId="0">
      <selection activeCell="D5" sqref="D5"/>
    </sheetView>
  </sheetViews>
  <sheetFormatPr defaultRowHeight="15"/>
  <cols>
    <col min="3" max="3" width="28.85546875" style="23" customWidth="1"/>
  </cols>
  <sheetData>
    <row r="2" spans="2:8">
      <c r="B2" s="86" t="s">
        <v>59</v>
      </c>
      <c r="C2" s="87"/>
      <c r="D2" s="20"/>
    </row>
    <row r="3" spans="2:8">
      <c r="B3" s="86"/>
      <c r="C3" s="87"/>
      <c r="D3" s="21" t="s">
        <v>60</v>
      </c>
      <c r="G3" t="s">
        <v>61</v>
      </c>
      <c r="H3">
        <f>PERCENTILE($D$5:$D$22,0.25)</f>
        <v>1123.69647188</v>
      </c>
    </row>
    <row r="4" spans="2:8">
      <c r="B4" s="84" t="s">
        <v>22</v>
      </c>
      <c r="C4" s="85"/>
      <c r="D4" s="16"/>
      <c r="G4" t="s">
        <v>62</v>
      </c>
      <c r="H4">
        <f>PERCENTILE($D$5:$D$22,0.5)</f>
        <v>3238.2805276115</v>
      </c>
    </row>
    <row r="5" spans="2:8" ht="36">
      <c r="B5" s="15" t="s">
        <v>23</v>
      </c>
      <c r="C5" s="17" t="s">
        <v>24</v>
      </c>
      <c r="D5" s="22">
        <v>8888.1978715290006</v>
      </c>
      <c r="G5" t="s">
        <v>63</v>
      </c>
      <c r="H5">
        <f>PERCENTILE($D$5:$D$22,0.75)</f>
        <v>5349.7809889032496</v>
      </c>
    </row>
    <row r="6" spans="2:8">
      <c r="B6" s="15" t="s">
        <v>25</v>
      </c>
      <c r="C6" s="17" t="s">
        <v>26</v>
      </c>
      <c r="D6" s="22">
        <v>1292.9723200999999</v>
      </c>
      <c r="G6" t="s">
        <v>64</v>
      </c>
      <c r="H6">
        <f>PERCENTILE($D$5:$D$22,1)</f>
        <v>22300.131284315001</v>
      </c>
    </row>
    <row r="7" spans="2:8" ht="24">
      <c r="B7" s="15" t="s">
        <v>27</v>
      </c>
      <c r="C7" s="17" t="s">
        <v>28</v>
      </c>
      <c r="D7" s="22">
        <v>1067.2711891399999</v>
      </c>
    </row>
    <row r="8" spans="2:8" ht="24">
      <c r="B8" s="15" t="s">
        <v>29</v>
      </c>
      <c r="C8" s="17" t="s">
        <v>30</v>
      </c>
      <c r="D8" s="22">
        <v>10455.724774013999</v>
      </c>
    </row>
    <row r="9" spans="2:8" ht="24">
      <c r="B9" s="15" t="s">
        <v>31</v>
      </c>
      <c r="C9" s="17" t="s">
        <v>32</v>
      </c>
      <c r="D9" s="22">
        <v>3864.0502550910001</v>
      </c>
    </row>
    <row r="10" spans="2:8">
      <c r="B10" s="15" t="s">
        <v>33</v>
      </c>
      <c r="C10" s="17" t="s">
        <v>34</v>
      </c>
      <c r="D10" s="22">
        <v>13891.199557533</v>
      </c>
    </row>
    <row r="11" spans="2:8" ht="24">
      <c r="B11" s="15" t="s">
        <v>35</v>
      </c>
      <c r="C11" s="17" t="s">
        <v>36</v>
      </c>
      <c r="D11" s="22">
        <v>22300.131284315001</v>
      </c>
    </row>
    <row r="12" spans="2:8" ht="48">
      <c r="B12" s="15" t="s">
        <v>37</v>
      </c>
      <c r="C12" s="17" t="s">
        <v>38</v>
      </c>
      <c r="D12" s="18">
        <v>1804.2166976359999</v>
      </c>
    </row>
    <row r="13" spans="2:8" ht="48">
      <c r="B13" s="15" t="s">
        <v>39</v>
      </c>
      <c r="C13" s="17" t="s">
        <v>40</v>
      </c>
      <c r="D13" s="18">
        <v>4846.7312154259998</v>
      </c>
    </row>
    <row r="14" spans="2:8" ht="24">
      <c r="B14" s="15" t="s">
        <v>41</v>
      </c>
      <c r="C14" s="17" t="s">
        <v>42</v>
      </c>
      <c r="D14" s="18">
        <v>5517.4642467289996</v>
      </c>
    </row>
    <row r="15" spans="2:8" ht="48">
      <c r="B15" s="15" t="s">
        <v>43</v>
      </c>
      <c r="C15" s="17" t="s">
        <v>44</v>
      </c>
      <c r="D15" s="18">
        <v>2808.5440277100001</v>
      </c>
    </row>
    <row r="16" spans="2:8" ht="60">
      <c r="B16" s="15" t="s">
        <v>45</v>
      </c>
      <c r="C16" s="17" t="s">
        <v>46</v>
      </c>
      <c r="D16" s="18">
        <v>11.885637113</v>
      </c>
    </row>
    <row r="17" spans="2:4" ht="24">
      <c r="B17" s="15" t="s">
        <v>47</v>
      </c>
      <c r="C17" s="17" t="s">
        <v>48</v>
      </c>
      <c r="D17" s="18">
        <v>3668.0170275129999</v>
      </c>
    </row>
    <row r="18" spans="2:4" ht="36">
      <c r="B18" s="15" t="s">
        <v>49</v>
      </c>
      <c r="C18" s="17" t="s">
        <v>50</v>
      </c>
      <c r="D18" s="18">
        <v>4131.1409135869999</v>
      </c>
    </row>
    <row r="19" spans="2:4" ht="60">
      <c r="B19" s="15" t="s">
        <v>51</v>
      </c>
      <c r="C19" s="17" t="s">
        <v>52</v>
      </c>
      <c r="D19" s="18">
        <v>1787.1555266610001</v>
      </c>
    </row>
    <row r="20" spans="2:4" ht="36">
      <c r="B20" s="15" t="s">
        <v>53</v>
      </c>
      <c r="C20" s="17" t="s">
        <v>54</v>
      </c>
      <c r="D20" s="18">
        <v>645.78043404300001</v>
      </c>
    </row>
    <row r="21" spans="2:4" ht="48">
      <c r="B21" s="15" t="s">
        <v>55</v>
      </c>
      <c r="C21" s="17" t="s">
        <v>56</v>
      </c>
      <c r="D21" s="18">
        <v>1.554379489</v>
      </c>
    </row>
    <row r="22" spans="2:4" ht="36">
      <c r="B22" s="15" t="s">
        <v>57</v>
      </c>
      <c r="C22" s="19" t="s">
        <v>58</v>
      </c>
      <c r="D22" s="18">
        <v>830.30985747800003</v>
      </c>
    </row>
  </sheetData>
  <mergeCells count="2">
    <mergeCell ref="B4:C4"/>
    <mergeCell ref="B2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workbookViewId="0">
      <selection activeCell="A3" sqref="A3:C20"/>
    </sheetView>
  </sheetViews>
  <sheetFormatPr defaultRowHeight="15"/>
  <cols>
    <col min="2" max="2" width="26.28515625" style="23" customWidth="1"/>
    <col min="3" max="3" width="9.140625" style="34"/>
  </cols>
  <sheetData>
    <row r="3" spans="1:6" ht="36">
      <c r="A3">
        <v>1</v>
      </c>
      <c r="B3" s="17" t="s">
        <v>24</v>
      </c>
      <c r="C3" s="22">
        <v>306.88215973000001</v>
      </c>
      <c r="E3" t="s">
        <v>61</v>
      </c>
      <c r="F3" s="25">
        <f>PERCENTILE($C$3:$C$20,1)</f>
        <v>1466.2989364810001</v>
      </c>
    </row>
    <row r="4" spans="1:6">
      <c r="A4">
        <v>2</v>
      </c>
      <c r="B4" s="17" t="s">
        <v>26</v>
      </c>
      <c r="C4" s="22">
        <v>68.516601209000001</v>
      </c>
      <c r="E4" t="s">
        <v>62</v>
      </c>
      <c r="F4" s="25">
        <f>PERCENTILE($C$3:$C$20,0.75)</f>
        <v>109.2852775405</v>
      </c>
    </row>
    <row r="5" spans="1:6" ht="24">
      <c r="A5">
        <v>3</v>
      </c>
      <c r="B5" s="17" t="s">
        <v>28</v>
      </c>
      <c r="C5" s="22">
        <v>60.273802688000004</v>
      </c>
      <c r="E5" t="s">
        <v>63</v>
      </c>
      <c r="F5" s="25">
        <f>PERCENTILE($C$3:$C$20,0.5)</f>
        <v>71.076708179500002</v>
      </c>
    </row>
    <row r="6" spans="1:6" ht="24">
      <c r="A6">
        <v>4</v>
      </c>
      <c r="B6" s="17" t="s">
        <v>30</v>
      </c>
      <c r="C6" s="22">
        <v>1466.2989364810001</v>
      </c>
      <c r="E6" t="s">
        <v>64</v>
      </c>
      <c r="F6" s="25">
        <f>PERCENTILE($C$3:$C$20,0.25)</f>
        <v>59.526322877749998</v>
      </c>
    </row>
    <row r="7" spans="1:6" ht="24">
      <c r="A7">
        <v>5</v>
      </c>
      <c r="B7" s="17" t="s">
        <v>32</v>
      </c>
      <c r="C7" s="22">
        <v>454.94141532999998</v>
      </c>
    </row>
    <row r="8" spans="1:6">
      <c r="A8">
        <v>6</v>
      </c>
      <c r="B8" s="17" t="s">
        <v>34</v>
      </c>
      <c r="C8" s="22">
        <v>114.132173268</v>
      </c>
    </row>
    <row r="9" spans="1:6" ht="36">
      <c r="A9">
        <v>7</v>
      </c>
      <c r="B9" s="17" t="s">
        <v>36</v>
      </c>
      <c r="C9" s="18">
        <v>919.72098005700002</v>
      </c>
    </row>
    <row r="10" spans="1:6" ht="60">
      <c r="A10">
        <v>8</v>
      </c>
      <c r="B10" s="17" t="s">
        <v>38</v>
      </c>
      <c r="C10" s="18">
        <v>59.568858122000002</v>
      </c>
    </row>
    <row r="11" spans="1:6" ht="48">
      <c r="A11">
        <v>9</v>
      </c>
      <c r="B11" s="17" t="s">
        <v>40</v>
      </c>
      <c r="C11" s="18">
        <v>87.752548740999998</v>
      </c>
    </row>
    <row r="12" spans="1:6" ht="24">
      <c r="A12">
        <v>10</v>
      </c>
      <c r="B12" s="17" t="s">
        <v>42</v>
      </c>
      <c r="C12" s="18">
        <v>59.512144462999998</v>
      </c>
    </row>
    <row r="13" spans="1:6" ht="60">
      <c r="A13">
        <v>11</v>
      </c>
      <c r="B13" s="17" t="s">
        <v>44</v>
      </c>
      <c r="C13" s="18">
        <v>73.636815150000004</v>
      </c>
    </row>
    <row r="14" spans="1:6" ht="60">
      <c r="A14">
        <v>12</v>
      </c>
      <c r="B14" s="17" t="s">
        <v>46</v>
      </c>
      <c r="C14" s="18">
        <v>0.29179470299999999</v>
      </c>
    </row>
    <row r="15" spans="1:6" ht="24">
      <c r="A15">
        <v>13</v>
      </c>
      <c r="B15" s="17" t="s">
        <v>48</v>
      </c>
      <c r="C15" s="18">
        <v>7.2874289890000004</v>
      </c>
    </row>
    <row r="16" spans="1:6" ht="36">
      <c r="A16">
        <v>14</v>
      </c>
      <c r="B16" s="17" t="s">
        <v>50</v>
      </c>
      <c r="C16" s="18">
        <v>94.744590357999996</v>
      </c>
    </row>
    <row r="17" spans="1:3" ht="72">
      <c r="A17">
        <v>15</v>
      </c>
      <c r="B17" s="17" t="s">
        <v>52</v>
      </c>
      <c r="C17" s="18">
        <v>64.340553716000002</v>
      </c>
    </row>
    <row r="18" spans="1:3" ht="48">
      <c r="A18">
        <v>16</v>
      </c>
      <c r="B18" s="17" t="s">
        <v>54</v>
      </c>
      <c r="C18" s="18">
        <v>15.8961428</v>
      </c>
    </row>
    <row r="19" spans="1:3" ht="60">
      <c r="A19">
        <v>17</v>
      </c>
      <c r="B19" s="17" t="s">
        <v>56</v>
      </c>
      <c r="C19" s="18">
        <v>0.214953479</v>
      </c>
    </row>
    <row r="20" spans="1:3" ht="48">
      <c r="A20">
        <v>18</v>
      </c>
      <c r="B20" s="19" t="s">
        <v>58</v>
      </c>
      <c r="C20" s="18">
        <v>79.399808299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workbookViewId="0">
      <selection activeCell="B1" sqref="B1:N1"/>
    </sheetView>
  </sheetViews>
  <sheetFormatPr defaultRowHeight="15"/>
  <cols>
    <col min="2" max="2" width="7" style="35" customWidth="1"/>
    <col min="3" max="3" width="19.85546875" style="45" customWidth="1"/>
    <col min="5" max="5" width="9.5703125" bestFit="1" customWidth="1"/>
    <col min="8" max="8" width="4" style="50" customWidth="1"/>
  </cols>
  <sheetData>
    <row r="1" spans="2:14">
      <c r="B1" s="36"/>
      <c r="C1" s="44"/>
      <c r="D1" s="36" t="s">
        <v>85</v>
      </c>
      <c r="E1" s="36" t="s">
        <v>86</v>
      </c>
      <c r="F1" s="36" t="s">
        <v>87</v>
      </c>
      <c r="G1" s="36" t="s">
        <v>84</v>
      </c>
      <c r="H1" s="46"/>
      <c r="I1" s="36" t="s">
        <v>85</v>
      </c>
      <c r="J1" s="36" t="s">
        <v>86</v>
      </c>
      <c r="K1" s="36" t="s">
        <v>87</v>
      </c>
      <c r="L1" s="36" t="s">
        <v>84</v>
      </c>
      <c r="M1" s="36" t="s">
        <v>114</v>
      </c>
      <c r="N1" s="36" t="s">
        <v>115</v>
      </c>
    </row>
    <row r="2" spans="2:14" ht="85.5">
      <c r="B2" s="36">
        <v>1</v>
      </c>
      <c r="C2" s="37" t="s">
        <v>88</v>
      </c>
      <c r="D2" s="42">
        <v>306.88215973000001</v>
      </c>
      <c r="E2" s="42">
        <v>8888.1978715290006</v>
      </c>
      <c r="F2" s="39">
        <v>4.2</v>
      </c>
      <c r="G2" s="40">
        <v>596258.6</v>
      </c>
      <c r="H2" s="47"/>
      <c r="I2" s="38">
        <f>IF(D2&lt;=$E$26,$G$26,IF(D2&lt;=$E$25,$G$25,IF(D2&lt;$E$24,$G$24,$G$23)))</f>
        <v>6.3284908214883933</v>
      </c>
      <c r="J2" s="38">
        <f>IF(E2&lt;=$E$27,$G$27,IF(E2&lt;=$E$28,$G$28,IF(E2&lt;=$E$29,$G$29,$G$30)))</f>
        <v>4.0386246103969157</v>
      </c>
      <c r="K2" s="38">
        <f>IF(F2&lt;=$E$31,$G$31,IF(F2&lt;=$E$32,$G$32,IF(F2&lt;=$E$33,$G$33,$G$34)))</f>
        <v>45.333448817695945</v>
      </c>
      <c r="L2" s="38">
        <f>IF(G2&lt;=$E$35,$G$35,IF(G2&lt;=$E$36,$G$36,IF(G2&lt;=$E$37,$G$37,$G$38)))</f>
        <v>25.313963285953573</v>
      </c>
      <c r="M2" s="35">
        <f>SUM(I2:L2)</f>
        <v>81.014527535534825</v>
      </c>
      <c r="N2" s="35">
        <f>RANK(M2,$M$2:$M$19,0)</f>
        <v>4</v>
      </c>
    </row>
    <row r="3" spans="2:14">
      <c r="B3" s="36">
        <v>2</v>
      </c>
      <c r="C3" s="37" t="s">
        <v>89</v>
      </c>
      <c r="D3" s="42">
        <v>68.516601209000001</v>
      </c>
      <c r="E3" s="42">
        <v>1292.9723200999999</v>
      </c>
      <c r="F3" s="39">
        <v>4.2</v>
      </c>
      <c r="G3" s="40">
        <v>596258.6</v>
      </c>
      <c r="H3" s="47"/>
      <c r="I3" s="38">
        <f t="shared" ref="I3:I19" si="0">IF(D3&lt;=$E$26,$G$26,IF(D3&lt;=$E$25,$G$25,IF(D3&lt;$E$24,$G$24,$G$23)))</f>
        <v>18.985472464465179</v>
      </c>
      <c r="J3" s="38">
        <f t="shared" ref="J3:J19" si="1">IF(E3&lt;=$E$27,$G$27,IF(E3&lt;=$E$28,$G$28,IF(E3&lt;=$E$29,$G$29,$G$30)))</f>
        <v>2.0193123051984578</v>
      </c>
      <c r="K3" s="38">
        <f t="shared" ref="K3:K19" si="2">IF(F3&lt;=$E$31,$G$31,IF(F3&lt;=$E$32,$G$32,IF(F3&lt;=$E$33,$G$33,$G$34)))</f>
        <v>45.333448817695945</v>
      </c>
      <c r="L3" s="38">
        <f t="shared" ref="L3:L19" si="3">IF(G3&lt;=$E$35,$G$35,IF(G3&lt;=$E$36,$G$36,IF(G3&lt;=$E$37,$G$37,$G$38)))</f>
        <v>25.313963285953573</v>
      </c>
      <c r="M3" s="35">
        <f t="shared" ref="M3:M19" si="4">SUM(I3:L3)</f>
        <v>91.652196873313159</v>
      </c>
      <c r="N3" s="35">
        <f t="shared" ref="N3:N19" si="5">RANK(M3,$M$2:$M$19,0)</f>
        <v>1</v>
      </c>
    </row>
    <row r="4" spans="2:14" ht="42.75">
      <c r="B4" s="36">
        <v>3</v>
      </c>
      <c r="C4" s="37" t="s">
        <v>90</v>
      </c>
      <c r="D4" s="42">
        <v>60.273802688000004</v>
      </c>
      <c r="E4" s="42">
        <v>1067.2711891399999</v>
      </c>
      <c r="F4" s="39">
        <v>38.729999999999997</v>
      </c>
      <c r="G4" s="41">
        <v>337953.3</v>
      </c>
      <c r="H4" s="48"/>
      <c r="I4" s="38">
        <f>IF(D4&lt;=$E$26,$G$26,IF(D4&lt;=$E$25,$G$25,IF(D4&lt;$E$24,$G$24,$G$23)))</f>
        <v>18.985472464465179</v>
      </c>
      <c r="J4" s="38">
        <f t="shared" si="1"/>
        <v>1.0096561525992289</v>
      </c>
      <c r="K4" s="38">
        <f t="shared" si="2"/>
        <v>45.333448817695945</v>
      </c>
      <c r="L4" s="38">
        <f t="shared" si="3"/>
        <v>18.985472464465179</v>
      </c>
      <c r="M4" s="35">
        <f t="shared" si="4"/>
        <v>84.314049899225523</v>
      </c>
      <c r="N4" s="35">
        <f t="shared" si="5"/>
        <v>2</v>
      </c>
    </row>
    <row r="5" spans="2:14" ht="42.75">
      <c r="B5" s="36">
        <v>4</v>
      </c>
      <c r="C5" s="37" t="s">
        <v>91</v>
      </c>
      <c r="D5" s="42">
        <v>1466.2989364810001</v>
      </c>
      <c r="E5" s="42">
        <v>10455.724774013999</v>
      </c>
      <c r="F5" s="39">
        <v>3.18</v>
      </c>
      <c r="G5" s="41">
        <v>805622.3</v>
      </c>
      <c r="H5" s="48"/>
      <c r="I5" s="38">
        <f>IF(D5&lt;=$E$26,$G$26,IF(D5&lt;=$E$25,$G$25,IF(D5&lt;$E$24,$G$24,$G$23)))</f>
        <v>6.3284908214883933</v>
      </c>
      <c r="J5" s="38">
        <f t="shared" si="1"/>
        <v>4.0386246103969157</v>
      </c>
      <c r="K5" s="38">
        <f t="shared" si="2"/>
        <v>34.000086613271954</v>
      </c>
      <c r="L5" s="38">
        <f t="shared" si="3"/>
        <v>25.313963285953573</v>
      </c>
      <c r="M5" s="35">
        <f t="shared" si="4"/>
        <v>69.681165331110833</v>
      </c>
      <c r="N5" s="35">
        <f t="shared" si="5"/>
        <v>7</v>
      </c>
    </row>
    <row r="6" spans="2:14" ht="42.75">
      <c r="B6" s="36">
        <v>5</v>
      </c>
      <c r="C6" s="37" t="s">
        <v>92</v>
      </c>
      <c r="D6" s="42">
        <v>454.94141532999998</v>
      </c>
      <c r="E6" s="42">
        <v>3864.0502550910001</v>
      </c>
      <c r="F6" s="39">
        <v>0.48</v>
      </c>
      <c r="G6" s="41">
        <v>46034.8</v>
      </c>
      <c r="H6" s="48"/>
      <c r="I6" s="38">
        <f t="shared" si="0"/>
        <v>6.3284908214883933</v>
      </c>
      <c r="J6" s="38">
        <f t="shared" si="1"/>
        <v>3.0289684577976863</v>
      </c>
      <c r="K6" s="38">
        <f t="shared" si="2"/>
        <v>11.333362204423986</v>
      </c>
      <c r="L6" s="38">
        <f t="shared" si="3"/>
        <v>6.3284908214883933</v>
      </c>
      <c r="M6" s="35">
        <f t="shared" si="4"/>
        <v>27.019312305198461</v>
      </c>
      <c r="N6" s="35">
        <f t="shared" si="5"/>
        <v>18</v>
      </c>
    </row>
    <row r="7" spans="2:14" ht="28.5">
      <c r="B7" s="36">
        <v>6</v>
      </c>
      <c r="C7" s="37" t="s">
        <v>93</v>
      </c>
      <c r="D7" s="42">
        <v>114.132173268</v>
      </c>
      <c r="E7" s="42">
        <v>13891.199557533</v>
      </c>
      <c r="F7" s="39">
        <v>3.89</v>
      </c>
      <c r="G7" s="41">
        <v>422463.2</v>
      </c>
      <c r="H7" s="48"/>
      <c r="I7" s="38">
        <f t="shared" si="0"/>
        <v>6.3284908214883933</v>
      </c>
      <c r="J7" s="38">
        <f t="shared" si="1"/>
        <v>4.0386246103969157</v>
      </c>
      <c r="K7" s="38">
        <f t="shared" si="2"/>
        <v>34.000086613271954</v>
      </c>
      <c r="L7" s="38">
        <f t="shared" si="3"/>
        <v>25.313963285953573</v>
      </c>
      <c r="M7" s="35">
        <f t="shared" si="4"/>
        <v>69.681165331110833</v>
      </c>
      <c r="N7" s="35">
        <f t="shared" si="5"/>
        <v>7</v>
      </c>
    </row>
    <row r="8" spans="2:14" ht="57">
      <c r="B8" s="36">
        <v>7</v>
      </c>
      <c r="C8" s="37" t="s">
        <v>94</v>
      </c>
      <c r="D8" s="43">
        <v>919.72098005700002</v>
      </c>
      <c r="E8" s="42">
        <v>22300.131284315001</v>
      </c>
      <c r="F8" s="39">
        <v>5.49</v>
      </c>
      <c r="G8" s="41">
        <v>546386.1</v>
      </c>
      <c r="H8" s="48"/>
      <c r="I8" s="38">
        <f t="shared" si="0"/>
        <v>6.3284908214883933</v>
      </c>
      <c r="J8" s="38">
        <f t="shared" si="1"/>
        <v>4.0386246103969157</v>
      </c>
      <c r="K8" s="38">
        <f t="shared" si="2"/>
        <v>45.333448817695945</v>
      </c>
      <c r="L8" s="38">
        <f t="shared" si="3"/>
        <v>25.313963285953573</v>
      </c>
      <c r="M8" s="35">
        <f t="shared" si="4"/>
        <v>81.014527535534825</v>
      </c>
      <c r="N8" s="35">
        <f t="shared" si="5"/>
        <v>4</v>
      </c>
    </row>
    <row r="9" spans="2:14" ht="99.75">
      <c r="B9" s="36">
        <v>8</v>
      </c>
      <c r="C9" s="37" t="s">
        <v>95</v>
      </c>
      <c r="D9" s="43">
        <v>59.568858122000002</v>
      </c>
      <c r="E9" s="43">
        <v>1804.2166976359999</v>
      </c>
      <c r="F9" s="39">
        <v>1.19</v>
      </c>
      <c r="G9" s="41">
        <v>103569.60000000001</v>
      </c>
      <c r="H9" s="48"/>
      <c r="I9" s="38">
        <f t="shared" si="0"/>
        <v>18.985472464465179</v>
      </c>
      <c r="J9" s="38">
        <f t="shared" si="1"/>
        <v>2.0193123051984578</v>
      </c>
      <c r="K9" s="38">
        <f t="shared" si="2"/>
        <v>11.333362204423986</v>
      </c>
      <c r="L9" s="38">
        <f t="shared" si="3"/>
        <v>12.656981642976787</v>
      </c>
      <c r="M9" s="35">
        <f t="shared" si="4"/>
        <v>44.99512861706441</v>
      </c>
      <c r="N9" s="35">
        <f t="shared" si="5"/>
        <v>12</v>
      </c>
    </row>
    <row r="10" spans="2:14" ht="99.75">
      <c r="B10" s="36">
        <v>9</v>
      </c>
      <c r="C10" s="37" t="s">
        <v>96</v>
      </c>
      <c r="D10" s="43">
        <v>87.752548740999998</v>
      </c>
      <c r="E10" s="43">
        <v>4846.7312154259998</v>
      </c>
      <c r="F10" s="39">
        <v>3.7450000000000001</v>
      </c>
      <c r="G10" s="41">
        <v>361216.80000000005</v>
      </c>
      <c r="H10" s="48"/>
      <c r="I10" s="38">
        <f t="shared" si="0"/>
        <v>12.656981642976787</v>
      </c>
      <c r="J10" s="38">
        <f t="shared" si="1"/>
        <v>3.0289684577976863</v>
      </c>
      <c r="K10" s="38">
        <f t="shared" si="2"/>
        <v>34.000086613271954</v>
      </c>
      <c r="L10" s="38">
        <f t="shared" si="3"/>
        <v>25.313963285953573</v>
      </c>
      <c r="M10" s="35">
        <f t="shared" si="4"/>
        <v>75</v>
      </c>
      <c r="N10" s="35">
        <f t="shared" si="5"/>
        <v>6</v>
      </c>
    </row>
    <row r="11" spans="2:14" ht="57">
      <c r="B11" s="36">
        <v>10</v>
      </c>
      <c r="C11" s="37" t="s">
        <v>97</v>
      </c>
      <c r="D11" s="43">
        <v>59.512144462999998</v>
      </c>
      <c r="E11" s="43">
        <v>5517.4642467289996</v>
      </c>
      <c r="F11" s="39">
        <v>3.87</v>
      </c>
      <c r="G11" s="41">
        <v>184423.2</v>
      </c>
      <c r="H11" s="48"/>
      <c r="I11" s="38">
        <f t="shared" si="0"/>
        <v>25.313963285953573</v>
      </c>
      <c r="J11" s="38">
        <f t="shared" si="1"/>
        <v>4.0386246103969157</v>
      </c>
      <c r="K11" s="38">
        <f t="shared" si="2"/>
        <v>34.000086613271954</v>
      </c>
      <c r="L11" s="38">
        <f t="shared" si="3"/>
        <v>18.985472464465179</v>
      </c>
      <c r="M11" s="35">
        <f t="shared" si="4"/>
        <v>82.338146974087621</v>
      </c>
      <c r="N11" s="35">
        <f t="shared" si="5"/>
        <v>3</v>
      </c>
    </row>
    <row r="12" spans="2:14" ht="99.75">
      <c r="B12" s="36">
        <v>11</v>
      </c>
      <c r="C12" s="37" t="s">
        <v>98</v>
      </c>
      <c r="D12" s="43">
        <v>73.636815150000004</v>
      </c>
      <c r="E12" s="43">
        <v>2808.5440277100001</v>
      </c>
      <c r="F12" s="39">
        <v>0.24</v>
      </c>
      <c r="G12" s="41">
        <v>116310</v>
      </c>
      <c r="H12" s="48"/>
      <c r="I12" s="38">
        <f t="shared" si="0"/>
        <v>12.656981642976787</v>
      </c>
      <c r="J12" s="38">
        <f t="shared" si="1"/>
        <v>2.0193123051984578</v>
      </c>
      <c r="K12" s="38">
        <f t="shared" si="2"/>
        <v>11.333362204423986</v>
      </c>
      <c r="L12" s="38">
        <f t="shared" si="3"/>
        <v>12.656981642976787</v>
      </c>
      <c r="M12" s="35">
        <f t="shared" si="4"/>
        <v>38.666637795576015</v>
      </c>
      <c r="N12" s="35">
        <f t="shared" si="5"/>
        <v>15</v>
      </c>
    </row>
    <row r="13" spans="2:14" ht="142.5">
      <c r="B13" s="36">
        <v>12</v>
      </c>
      <c r="C13" s="37" t="s">
        <v>99</v>
      </c>
      <c r="D13" s="43">
        <v>0.29179470299999999</v>
      </c>
      <c r="E13" s="43">
        <v>11.885637113</v>
      </c>
      <c r="F13" s="39">
        <v>2.2999999999999998</v>
      </c>
      <c r="G13" s="41">
        <v>157132</v>
      </c>
      <c r="H13" s="48"/>
      <c r="I13" s="38">
        <f t="shared" si="0"/>
        <v>25.313963285953573</v>
      </c>
      <c r="J13" s="38">
        <f t="shared" si="1"/>
        <v>1.0096561525992289</v>
      </c>
      <c r="K13" s="38">
        <f t="shared" si="2"/>
        <v>22.666724408847973</v>
      </c>
      <c r="L13" s="38">
        <f t="shared" si="3"/>
        <v>12.656981642976787</v>
      </c>
      <c r="M13" s="35">
        <f t="shared" si="4"/>
        <v>61.647325490377568</v>
      </c>
      <c r="N13" s="35">
        <f t="shared" si="5"/>
        <v>10</v>
      </c>
    </row>
    <row r="14" spans="2:14" ht="28.5">
      <c r="B14" s="36">
        <v>13</v>
      </c>
      <c r="C14" s="37" t="s">
        <v>100</v>
      </c>
      <c r="D14" s="43">
        <v>7.2874289890000004</v>
      </c>
      <c r="E14" s="43">
        <v>3668.0170275129999</v>
      </c>
      <c r="F14" s="39">
        <v>2.13</v>
      </c>
      <c r="G14" s="41">
        <v>140989.4</v>
      </c>
      <c r="H14" s="48"/>
      <c r="I14" s="38">
        <f t="shared" si="0"/>
        <v>25.313963285953573</v>
      </c>
      <c r="J14" s="38">
        <f t="shared" si="1"/>
        <v>3.0289684577976863</v>
      </c>
      <c r="K14" s="38">
        <f t="shared" si="2"/>
        <v>22.666724408847973</v>
      </c>
      <c r="L14" s="38">
        <f t="shared" si="3"/>
        <v>12.656981642976787</v>
      </c>
      <c r="M14" s="35">
        <f t="shared" si="4"/>
        <v>63.666637795576023</v>
      </c>
      <c r="N14" s="35">
        <f t="shared" si="5"/>
        <v>9</v>
      </c>
    </row>
    <row r="15" spans="2:14" ht="71.25">
      <c r="B15" s="36">
        <v>14</v>
      </c>
      <c r="C15" s="37" t="s">
        <v>101</v>
      </c>
      <c r="D15" s="43">
        <v>94.744590357999996</v>
      </c>
      <c r="E15" s="43">
        <v>4131.1409135869999</v>
      </c>
      <c r="F15" s="39">
        <v>3.01</v>
      </c>
      <c r="G15" s="41">
        <v>52170.5</v>
      </c>
      <c r="H15" s="48"/>
      <c r="I15" s="38">
        <f t="shared" si="0"/>
        <v>12.656981642976787</v>
      </c>
      <c r="J15" s="38">
        <f t="shared" si="1"/>
        <v>3.0289684577976863</v>
      </c>
      <c r="K15" s="38">
        <f t="shared" si="2"/>
        <v>34.000086613271954</v>
      </c>
      <c r="L15" s="38">
        <f t="shared" si="3"/>
        <v>6.3284908214883933</v>
      </c>
      <c r="M15" s="35">
        <f t="shared" si="4"/>
        <v>56.014527535534818</v>
      </c>
      <c r="N15" s="35">
        <f t="shared" si="5"/>
        <v>11</v>
      </c>
    </row>
    <row r="16" spans="2:14" ht="128.25">
      <c r="B16" s="36">
        <v>15</v>
      </c>
      <c r="C16" s="37" t="s">
        <v>102</v>
      </c>
      <c r="D16" s="43">
        <v>64.340553716000002</v>
      </c>
      <c r="E16" s="43">
        <v>1787.1555266610001</v>
      </c>
      <c r="F16" s="39">
        <v>0.55000000000000004</v>
      </c>
      <c r="G16" s="41">
        <f>77396/4</f>
        <v>19349</v>
      </c>
      <c r="H16" s="48"/>
      <c r="I16" s="38">
        <f t="shared" si="0"/>
        <v>18.985472464465179</v>
      </c>
      <c r="J16" s="38">
        <f t="shared" si="1"/>
        <v>2.0193123051984578</v>
      </c>
      <c r="K16" s="38">
        <f t="shared" si="2"/>
        <v>11.333362204423986</v>
      </c>
      <c r="L16" s="38">
        <f t="shared" si="3"/>
        <v>6.3284908214883933</v>
      </c>
      <c r="M16" s="35">
        <f t="shared" si="4"/>
        <v>38.666637795576015</v>
      </c>
      <c r="N16" s="35">
        <f t="shared" si="5"/>
        <v>15</v>
      </c>
    </row>
    <row r="17" spans="2:14" ht="85.5">
      <c r="B17" s="36">
        <v>16</v>
      </c>
      <c r="C17" s="37" t="s">
        <v>103</v>
      </c>
      <c r="D17" s="43">
        <v>15.8961428</v>
      </c>
      <c r="E17" s="43">
        <v>645.78043404300001</v>
      </c>
      <c r="F17" s="39">
        <v>0.55000000000000004</v>
      </c>
      <c r="G17" s="41">
        <f t="shared" ref="G17:G19" si="6">77396/4</f>
        <v>19349</v>
      </c>
      <c r="H17" s="48"/>
      <c r="I17" s="38">
        <f t="shared" si="0"/>
        <v>25.313963285953573</v>
      </c>
      <c r="J17" s="38">
        <f t="shared" si="1"/>
        <v>1.0096561525992289</v>
      </c>
      <c r="K17" s="38">
        <f t="shared" si="2"/>
        <v>11.333362204423986</v>
      </c>
      <c r="L17" s="38">
        <f t="shared" si="3"/>
        <v>6.3284908214883933</v>
      </c>
      <c r="M17" s="35">
        <f t="shared" si="4"/>
        <v>43.985472464465182</v>
      </c>
      <c r="N17" s="35">
        <f t="shared" si="5"/>
        <v>13</v>
      </c>
    </row>
    <row r="18" spans="2:14" ht="114">
      <c r="B18" s="36">
        <v>17</v>
      </c>
      <c r="C18" s="37" t="s">
        <v>104</v>
      </c>
      <c r="D18" s="43">
        <v>0.214953479</v>
      </c>
      <c r="E18" s="43">
        <v>1.554379489</v>
      </c>
      <c r="F18" s="39">
        <v>0.55000000000000004</v>
      </c>
      <c r="G18" s="41">
        <f t="shared" si="6"/>
        <v>19349</v>
      </c>
      <c r="H18" s="48"/>
      <c r="I18" s="38">
        <f t="shared" si="0"/>
        <v>25.313963285953573</v>
      </c>
      <c r="J18" s="38">
        <f t="shared" si="1"/>
        <v>1.0096561525992289</v>
      </c>
      <c r="K18" s="38">
        <f t="shared" si="2"/>
        <v>11.333362204423986</v>
      </c>
      <c r="L18" s="38">
        <f t="shared" si="3"/>
        <v>6.3284908214883933</v>
      </c>
      <c r="M18" s="35">
        <f t="shared" si="4"/>
        <v>43.985472464465182</v>
      </c>
      <c r="N18" s="35">
        <f t="shared" si="5"/>
        <v>13</v>
      </c>
    </row>
    <row r="19" spans="2:14" ht="85.5">
      <c r="B19" s="36">
        <v>18</v>
      </c>
      <c r="C19" s="37" t="s">
        <v>105</v>
      </c>
      <c r="D19" s="43">
        <v>79.399808299</v>
      </c>
      <c r="E19" s="43">
        <v>830.30985747800003</v>
      </c>
      <c r="F19" s="39">
        <v>0.55000000000000004</v>
      </c>
      <c r="G19" s="41">
        <f t="shared" si="6"/>
        <v>19349</v>
      </c>
      <c r="H19" s="48"/>
      <c r="I19" s="38">
        <f t="shared" si="0"/>
        <v>12.656981642976787</v>
      </c>
      <c r="J19" s="38">
        <f t="shared" si="1"/>
        <v>1.0096561525992289</v>
      </c>
      <c r="K19" s="38">
        <f t="shared" si="2"/>
        <v>11.333362204423986</v>
      </c>
      <c r="L19" s="38">
        <f t="shared" si="3"/>
        <v>6.3284908214883933</v>
      </c>
      <c r="M19" s="35">
        <f t="shared" si="4"/>
        <v>31.328490821488394</v>
      </c>
      <c r="N19" s="35">
        <f t="shared" si="5"/>
        <v>17</v>
      </c>
    </row>
    <row r="20" spans="2:14">
      <c r="G20" s="33"/>
      <c r="H20" s="49"/>
      <c r="I20" s="33"/>
    </row>
    <row r="21" spans="2:14">
      <c r="G21" s="33"/>
      <c r="H21" s="49"/>
      <c r="I21" s="33"/>
    </row>
    <row r="22" spans="2:14">
      <c r="C22" s="45" t="s">
        <v>106</v>
      </c>
      <c r="D22" t="s">
        <v>107</v>
      </c>
      <c r="E22" t="s">
        <v>108</v>
      </c>
      <c r="F22" t="s">
        <v>109</v>
      </c>
      <c r="G22" s="33" t="s">
        <v>110</v>
      </c>
      <c r="H22" s="49"/>
      <c r="I22" s="33"/>
    </row>
    <row r="23" spans="2:14" ht="30">
      <c r="C23" s="45" t="s">
        <v>111</v>
      </c>
      <c r="D23">
        <v>0.25313963285953572</v>
      </c>
      <c r="E23" s="25">
        <v>1466.2989364810001</v>
      </c>
      <c r="F23">
        <v>25</v>
      </c>
      <c r="G23" s="33">
        <v>6.3284908214883933</v>
      </c>
      <c r="H23" s="49"/>
      <c r="I23" s="33"/>
    </row>
    <row r="24" spans="2:14">
      <c r="D24">
        <v>0.25313963285953572</v>
      </c>
      <c r="E24" s="25">
        <v>109.2852775405</v>
      </c>
      <c r="F24">
        <v>50</v>
      </c>
      <c r="G24" s="33">
        <v>12.656981642976787</v>
      </c>
      <c r="H24" s="49"/>
      <c r="I24" s="33"/>
    </row>
    <row r="25" spans="2:14">
      <c r="D25">
        <v>0.25313963285953572</v>
      </c>
      <c r="E25" s="25">
        <v>71.076708179500002</v>
      </c>
      <c r="F25">
        <v>75</v>
      </c>
      <c r="G25" s="33">
        <v>18.985472464465179</v>
      </c>
      <c r="H25" s="49"/>
      <c r="I25" s="33"/>
    </row>
    <row r="26" spans="2:14">
      <c r="D26">
        <v>0.25313963285953572</v>
      </c>
      <c r="E26" s="25">
        <v>59.526322877749998</v>
      </c>
      <c r="F26">
        <v>100</v>
      </c>
      <c r="G26" s="33">
        <v>25.313963285953573</v>
      </c>
      <c r="H26" s="49"/>
      <c r="I26" s="33"/>
    </row>
    <row r="27" spans="2:14">
      <c r="C27" s="45" t="s">
        <v>112</v>
      </c>
      <c r="D27">
        <v>4.0386246103969153E-2</v>
      </c>
      <c r="E27" s="25">
        <v>1123.69647188</v>
      </c>
      <c r="F27">
        <v>25</v>
      </c>
      <c r="G27" s="33">
        <v>1.0096561525992289</v>
      </c>
      <c r="H27" s="49"/>
      <c r="I27" s="33"/>
    </row>
    <row r="28" spans="2:14">
      <c r="D28">
        <v>4.0386246103969153E-2</v>
      </c>
      <c r="E28" s="25">
        <v>3238.2805276115</v>
      </c>
      <c r="F28">
        <v>50</v>
      </c>
      <c r="G28" s="33">
        <v>2.0193123051984578</v>
      </c>
      <c r="H28" s="49"/>
      <c r="I28" s="33"/>
    </row>
    <row r="29" spans="2:14">
      <c r="D29">
        <v>4.0386246103969153E-2</v>
      </c>
      <c r="E29" s="25">
        <v>5349.7809889032496</v>
      </c>
      <c r="F29">
        <v>75</v>
      </c>
      <c r="G29" s="33">
        <v>3.0289684577976863</v>
      </c>
      <c r="H29" s="49"/>
      <c r="I29" s="33"/>
    </row>
    <row r="30" spans="2:14">
      <c r="D30">
        <v>4.0386246103969153E-2</v>
      </c>
      <c r="E30" s="25">
        <v>22300.131284315001</v>
      </c>
      <c r="F30">
        <v>100</v>
      </c>
      <c r="G30" s="33">
        <v>4.0386246103969157</v>
      </c>
      <c r="H30" s="49"/>
      <c r="I30" s="33"/>
    </row>
    <row r="31" spans="2:14">
      <c r="C31" s="45" t="s">
        <v>113</v>
      </c>
      <c r="D31">
        <v>0.45333448817695943</v>
      </c>
      <c r="E31">
        <v>1.19</v>
      </c>
      <c r="F31">
        <v>25</v>
      </c>
      <c r="G31" s="33">
        <v>11.333362204423986</v>
      </c>
      <c r="H31" s="49"/>
      <c r="I31" s="33"/>
    </row>
    <row r="32" spans="2:14">
      <c r="D32">
        <v>0.45333448817695943</v>
      </c>
      <c r="E32">
        <v>2.2999999999999998</v>
      </c>
      <c r="F32">
        <v>50</v>
      </c>
      <c r="G32" s="33">
        <v>22.666724408847973</v>
      </c>
      <c r="H32" s="49"/>
      <c r="I32" s="33"/>
    </row>
    <row r="33" spans="3:9">
      <c r="D33">
        <v>0.45333448817695943</v>
      </c>
      <c r="E33">
        <v>3.89</v>
      </c>
      <c r="F33">
        <v>75</v>
      </c>
      <c r="G33" s="33">
        <v>34.000086613271954</v>
      </c>
      <c r="H33" s="49"/>
      <c r="I33" s="33"/>
    </row>
    <row r="34" spans="3:9">
      <c r="D34">
        <v>0.45333448817695943</v>
      </c>
      <c r="E34">
        <v>38.729999999999997</v>
      </c>
      <c r="F34">
        <v>100</v>
      </c>
      <c r="G34">
        <v>45.333448817695945</v>
      </c>
    </row>
    <row r="35" spans="3:9">
      <c r="C35" s="45" t="s">
        <v>84</v>
      </c>
      <c r="D35">
        <v>0.25313963285953572</v>
      </c>
      <c r="E35" s="25">
        <v>77396.399999999994</v>
      </c>
      <c r="F35">
        <v>25</v>
      </c>
      <c r="G35">
        <v>6.3284908214883933</v>
      </c>
    </row>
    <row r="36" spans="3:9">
      <c r="D36">
        <v>0.25313963285953572</v>
      </c>
      <c r="E36" s="25">
        <v>157132</v>
      </c>
      <c r="F36">
        <v>50</v>
      </c>
      <c r="G36">
        <v>12.656981642976787</v>
      </c>
    </row>
    <row r="37" spans="3:9">
      <c r="D37">
        <v>0.25313963285953572</v>
      </c>
      <c r="E37" s="25">
        <v>337953.3</v>
      </c>
      <c r="F37">
        <v>75</v>
      </c>
      <c r="G37">
        <v>18.985472464465179</v>
      </c>
    </row>
    <row r="38" spans="3:9">
      <c r="D38">
        <v>0.25313963285953572</v>
      </c>
      <c r="E38" s="25">
        <v>805622.3</v>
      </c>
      <c r="F38">
        <v>100</v>
      </c>
      <c r="G38">
        <v>25.313963285953573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"/>
  <sheetViews>
    <sheetView topLeftCell="J1" workbookViewId="0">
      <selection activeCell="N6" sqref="N6"/>
    </sheetView>
  </sheetViews>
  <sheetFormatPr defaultRowHeight="15"/>
  <cols>
    <col min="2" max="2" width="7" style="35" customWidth="1"/>
    <col min="3" max="3" width="19.85546875" style="45" customWidth="1"/>
    <col min="5" max="5" width="9.5703125" bestFit="1" customWidth="1"/>
    <col min="8" max="8" width="4" style="50" customWidth="1"/>
    <col min="16" max="16" width="5.85546875" customWidth="1"/>
    <col min="17" max="17" width="21.42578125" customWidth="1"/>
    <col min="18" max="18" width="16.42578125" style="24" customWidth="1"/>
    <col min="20" max="20" width="6" customWidth="1"/>
    <col min="21" max="21" width="19.7109375" customWidth="1"/>
  </cols>
  <sheetData>
    <row r="1" spans="2:23">
      <c r="B1" s="52"/>
      <c r="C1" s="53"/>
      <c r="D1" s="52" t="s">
        <v>85</v>
      </c>
      <c r="E1" s="52" t="s">
        <v>86</v>
      </c>
      <c r="F1" s="52" t="s">
        <v>87</v>
      </c>
      <c r="G1" s="52" t="s">
        <v>84</v>
      </c>
      <c r="H1" s="52"/>
      <c r="I1" s="52" t="s">
        <v>85</v>
      </c>
      <c r="J1" s="52" t="s">
        <v>86</v>
      </c>
      <c r="K1" s="52" t="s">
        <v>87</v>
      </c>
      <c r="L1" s="52" t="s">
        <v>84</v>
      </c>
      <c r="M1" s="52" t="s">
        <v>114</v>
      </c>
      <c r="N1" s="52" t="s">
        <v>115</v>
      </c>
      <c r="P1" s="61" t="s">
        <v>116</v>
      </c>
      <c r="Q1" s="61" t="s">
        <v>117</v>
      </c>
      <c r="R1" s="66" t="s">
        <v>114</v>
      </c>
      <c r="S1" s="61" t="s">
        <v>115</v>
      </c>
      <c r="T1" s="61" t="s">
        <v>116</v>
      </c>
      <c r="U1" s="61" t="s">
        <v>117</v>
      </c>
      <c r="V1" s="61" t="s">
        <v>114</v>
      </c>
      <c r="W1" s="61" t="s">
        <v>115</v>
      </c>
    </row>
    <row r="2" spans="2:23" ht="28.5" customHeight="1">
      <c r="B2" s="52"/>
      <c r="C2" s="54" t="s">
        <v>89</v>
      </c>
      <c r="D2" s="55">
        <v>68.516601209000001</v>
      </c>
      <c r="E2" s="55">
        <v>1292.9723200999999</v>
      </c>
      <c r="F2" s="56">
        <v>4.2</v>
      </c>
      <c r="G2" s="57">
        <v>596258.6</v>
      </c>
      <c r="H2" s="57"/>
      <c r="I2" s="58">
        <v>18.985472464465179</v>
      </c>
      <c r="J2" s="58">
        <v>2.0193123051984578</v>
      </c>
      <c r="K2" s="58">
        <v>45.333448817695945</v>
      </c>
      <c r="L2" s="58">
        <v>25.313963285953573</v>
      </c>
      <c r="M2" s="59">
        <v>91.652196873313159</v>
      </c>
      <c r="N2" s="59">
        <v>1</v>
      </c>
      <c r="P2" s="64">
        <v>1</v>
      </c>
      <c r="Q2" s="65" t="s">
        <v>118</v>
      </c>
      <c r="R2" s="66">
        <v>91.652196873313159</v>
      </c>
      <c r="S2" s="61">
        <v>1</v>
      </c>
      <c r="T2" s="64">
        <v>10</v>
      </c>
      <c r="U2" s="65" t="s">
        <v>119</v>
      </c>
      <c r="V2" s="66">
        <v>61.647325490377568</v>
      </c>
      <c r="W2" s="61">
        <v>10</v>
      </c>
    </row>
    <row r="3" spans="2:23" ht="28.5" customHeight="1">
      <c r="B3" s="52">
        <v>1</v>
      </c>
      <c r="C3" s="54" t="s">
        <v>90</v>
      </c>
      <c r="D3" s="55">
        <v>60.273802688000004</v>
      </c>
      <c r="E3" s="55">
        <v>1067.2711891399999</v>
      </c>
      <c r="F3" s="56">
        <v>38.729999999999997</v>
      </c>
      <c r="G3" s="57">
        <v>337953.3</v>
      </c>
      <c r="H3" s="57"/>
      <c r="I3" s="58">
        <v>18.985472464465179</v>
      </c>
      <c r="J3" s="58">
        <v>1.0096561525992289</v>
      </c>
      <c r="K3" s="58">
        <v>45.333448817695945</v>
      </c>
      <c r="L3" s="58">
        <v>18.985472464465179</v>
      </c>
      <c r="M3" s="59">
        <v>84.314049899225523</v>
      </c>
      <c r="N3" s="59">
        <v>2</v>
      </c>
      <c r="P3" s="64">
        <v>2</v>
      </c>
      <c r="Q3" s="65" t="s">
        <v>120</v>
      </c>
      <c r="R3" s="66">
        <v>84.314049899225523</v>
      </c>
      <c r="S3" s="61">
        <v>2</v>
      </c>
      <c r="T3" s="64">
        <v>11</v>
      </c>
      <c r="U3" s="65" t="s">
        <v>121</v>
      </c>
      <c r="V3" s="66">
        <v>56.014527535534818</v>
      </c>
      <c r="W3" s="61">
        <v>11</v>
      </c>
    </row>
    <row r="4" spans="2:23" ht="28.5" customHeight="1">
      <c r="B4" s="52">
        <v>2</v>
      </c>
      <c r="C4" s="54" t="s">
        <v>97</v>
      </c>
      <c r="D4" s="60">
        <v>59.512144462999998</v>
      </c>
      <c r="E4" s="60">
        <v>5517.4642467289996</v>
      </c>
      <c r="F4" s="56">
        <v>3.87</v>
      </c>
      <c r="G4" s="57">
        <v>184423.2</v>
      </c>
      <c r="H4" s="57"/>
      <c r="I4" s="58">
        <v>25.313963285953573</v>
      </c>
      <c r="J4" s="58">
        <v>4.0386246103969157</v>
      </c>
      <c r="K4" s="58">
        <v>34.000086613271954</v>
      </c>
      <c r="L4" s="58">
        <v>18.985472464465179</v>
      </c>
      <c r="M4" s="59">
        <v>82.338146974087621</v>
      </c>
      <c r="N4" s="59">
        <v>3</v>
      </c>
      <c r="P4" s="64">
        <v>3</v>
      </c>
      <c r="Q4" s="65" t="s">
        <v>122</v>
      </c>
      <c r="R4" s="66">
        <v>82.338146974087621</v>
      </c>
      <c r="S4" s="61">
        <v>3</v>
      </c>
      <c r="T4" s="64">
        <v>12</v>
      </c>
      <c r="U4" s="65" t="s">
        <v>123</v>
      </c>
      <c r="V4" s="66">
        <v>44.99512861706441</v>
      </c>
      <c r="W4" s="61">
        <v>12</v>
      </c>
    </row>
    <row r="5" spans="2:23" ht="28.5" customHeight="1">
      <c r="B5" s="52">
        <v>3</v>
      </c>
      <c r="C5" s="54" t="s">
        <v>88</v>
      </c>
      <c r="D5" s="69">
        <v>306.88215973000001</v>
      </c>
      <c r="E5" s="69">
        <v>8888.1978715290006</v>
      </c>
      <c r="F5" s="56">
        <v>4.2</v>
      </c>
      <c r="G5" s="57">
        <v>596258.6</v>
      </c>
      <c r="H5" s="57"/>
      <c r="I5" s="58">
        <v>6.3284908214883933</v>
      </c>
      <c r="J5" s="58">
        <v>4.0386246103969157</v>
      </c>
      <c r="K5" s="58">
        <v>45.333448817695945</v>
      </c>
      <c r="L5" s="58">
        <v>25.313963285953573</v>
      </c>
      <c r="M5" s="59">
        <v>81.014527535534825</v>
      </c>
      <c r="N5" s="59">
        <v>4</v>
      </c>
      <c r="P5" s="64">
        <v>4</v>
      </c>
      <c r="Q5" s="65" t="s">
        <v>124</v>
      </c>
      <c r="R5" s="66">
        <v>81.014527535534825</v>
      </c>
      <c r="S5" s="61">
        <v>4</v>
      </c>
      <c r="T5" s="64">
        <v>13</v>
      </c>
      <c r="U5" s="65" t="s">
        <v>125</v>
      </c>
      <c r="V5" s="66">
        <v>43.985472464465182</v>
      </c>
      <c r="W5" s="61">
        <v>13</v>
      </c>
    </row>
    <row r="6" spans="2:23" ht="28.5" customHeight="1">
      <c r="B6" s="52">
        <v>4</v>
      </c>
      <c r="C6" s="54" t="s">
        <v>94</v>
      </c>
      <c r="D6" s="70">
        <v>919.72098005700002</v>
      </c>
      <c r="E6" s="69">
        <v>22300.131284315001</v>
      </c>
      <c r="F6" s="56">
        <v>5.49</v>
      </c>
      <c r="G6" s="57">
        <v>546386.1</v>
      </c>
      <c r="H6" s="57"/>
      <c r="I6" s="58">
        <v>6.3284908214883933</v>
      </c>
      <c r="J6" s="58">
        <v>4.0386246103969157</v>
      </c>
      <c r="K6" s="58">
        <v>45.333448817695945</v>
      </c>
      <c r="L6" s="58">
        <v>25.313963285953573</v>
      </c>
      <c r="M6" s="59">
        <v>81.014527535534825</v>
      </c>
      <c r="N6" s="59">
        <v>4</v>
      </c>
      <c r="P6" s="64">
        <v>5</v>
      </c>
      <c r="Q6" s="65" t="s">
        <v>126</v>
      </c>
      <c r="R6" s="66">
        <v>81.014527535534825</v>
      </c>
      <c r="S6" s="61">
        <v>4</v>
      </c>
      <c r="T6" s="64">
        <v>14</v>
      </c>
      <c r="U6" s="65" t="s">
        <v>127</v>
      </c>
      <c r="V6" s="66">
        <v>43.985472464465182</v>
      </c>
      <c r="W6" s="61">
        <v>13</v>
      </c>
    </row>
    <row r="7" spans="2:23" ht="28.5" customHeight="1">
      <c r="B7" s="52">
        <v>5</v>
      </c>
      <c r="C7" s="54" t="s">
        <v>96</v>
      </c>
      <c r="D7" s="70">
        <v>87.752548740999998</v>
      </c>
      <c r="E7" s="70">
        <v>4846.7312154259998</v>
      </c>
      <c r="F7" s="56">
        <v>3.7450000000000001</v>
      </c>
      <c r="G7" s="57">
        <v>361216.80000000005</v>
      </c>
      <c r="H7" s="57"/>
      <c r="I7" s="58">
        <v>12.656981642976787</v>
      </c>
      <c r="J7" s="58">
        <v>3.0289684577976863</v>
      </c>
      <c r="K7" s="58">
        <v>34.000086613271954</v>
      </c>
      <c r="L7" s="58">
        <v>25.313963285953573</v>
      </c>
      <c r="M7" s="59">
        <v>75</v>
      </c>
      <c r="N7" s="59">
        <v>6</v>
      </c>
      <c r="P7" s="64">
        <v>6</v>
      </c>
      <c r="Q7" s="65" t="s">
        <v>128</v>
      </c>
      <c r="R7" s="66">
        <v>75</v>
      </c>
      <c r="S7" s="61">
        <v>6</v>
      </c>
      <c r="T7" s="64">
        <v>15</v>
      </c>
      <c r="U7" s="65" t="s">
        <v>129</v>
      </c>
      <c r="V7" s="66">
        <v>38.666637795576015</v>
      </c>
      <c r="W7" s="61">
        <v>15</v>
      </c>
    </row>
    <row r="8" spans="2:23" ht="28.5" customHeight="1">
      <c r="B8" s="52">
        <v>6</v>
      </c>
      <c r="C8" s="54" t="s">
        <v>91</v>
      </c>
      <c r="D8" s="69">
        <v>1466.2989364810001</v>
      </c>
      <c r="E8" s="69">
        <v>10455.724774013999</v>
      </c>
      <c r="F8" s="56">
        <v>3.18</v>
      </c>
      <c r="G8" s="57">
        <v>805622.3</v>
      </c>
      <c r="H8" s="57"/>
      <c r="I8" s="58">
        <v>6.3284908214883933</v>
      </c>
      <c r="J8" s="58">
        <v>4.0386246103969157</v>
      </c>
      <c r="K8" s="58">
        <v>34.000086613271954</v>
      </c>
      <c r="L8" s="58">
        <v>25.313963285953573</v>
      </c>
      <c r="M8" s="59">
        <v>69.681165331110833</v>
      </c>
      <c r="N8" s="59">
        <v>7</v>
      </c>
      <c r="P8" s="64">
        <v>7</v>
      </c>
      <c r="Q8" s="65" t="s">
        <v>130</v>
      </c>
      <c r="R8" s="66">
        <v>69.681165331110833</v>
      </c>
      <c r="S8" s="61">
        <v>7</v>
      </c>
      <c r="T8" s="64">
        <v>16</v>
      </c>
      <c r="U8" s="65" t="s">
        <v>131</v>
      </c>
      <c r="V8" s="66">
        <v>38.666637795576015</v>
      </c>
      <c r="W8" s="61">
        <v>15</v>
      </c>
    </row>
    <row r="9" spans="2:23" ht="28.5" customHeight="1">
      <c r="B9" s="52">
        <v>7</v>
      </c>
      <c r="C9" s="54" t="s">
        <v>93</v>
      </c>
      <c r="D9" s="69">
        <v>114.132173268</v>
      </c>
      <c r="E9" s="69">
        <v>13891.199557533</v>
      </c>
      <c r="F9" s="56">
        <v>3.89</v>
      </c>
      <c r="G9" s="57">
        <v>422463.2</v>
      </c>
      <c r="H9" s="57"/>
      <c r="I9" s="58">
        <v>6.3284908214883933</v>
      </c>
      <c r="J9" s="58">
        <v>4.0386246103969157</v>
      </c>
      <c r="K9" s="58">
        <v>34.000086613271954</v>
      </c>
      <c r="L9" s="58">
        <v>25.313963285953573</v>
      </c>
      <c r="M9" s="59">
        <v>69.681165331110833</v>
      </c>
      <c r="N9" s="59">
        <v>7</v>
      </c>
      <c r="P9" s="64">
        <v>8</v>
      </c>
      <c r="Q9" s="65" t="s">
        <v>132</v>
      </c>
      <c r="R9" s="66">
        <v>69.681165331110833</v>
      </c>
      <c r="S9" s="61">
        <v>8</v>
      </c>
      <c r="T9" s="64">
        <v>17</v>
      </c>
      <c r="U9" s="65" t="s">
        <v>133</v>
      </c>
      <c r="V9" s="66">
        <v>31.328490821488394</v>
      </c>
      <c r="W9" s="61">
        <v>17</v>
      </c>
    </row>
    <row r="10" spans="2:23" ht="28.5" customHeight="1">
      <c r="B10" s="52">
        <v>8</v>
      </c>
      <c r="C10" s="54" t="s">
        <v>100</v>
      </c>
      <c r="D10" s="60">
        <v>7.2874289890000004</v>
      </c>
      <c r="E10" s="60">
        <v>3668.0170275129999</v>
      </c>
      <c r="F10" s="56">
        <v>2.13</v>
      </c>
      <c r="G10" s="57">
        <v>140989.4</v>
      </c>
      <c r="H10" s="57"/>
      <c r="I10" s="58">
        <v>25.313963285953573</v>
      </c>
      <c r="J10" s="58">
        <v>3.0289684577976863</v>
      </c>
      <c r="K10" s="58">
        <v>22.666724408847973</v>
      </c>
      <c r="L10" s="58">
        <v>12.656981642976787</v>
      </c>
      <c r="M10" s="59">
        <v>63.666637795576023</v>
      </c>
      <c r="N10" s="59">
        <v>9</v>
      </c>
      <c r="P10" s="64">
        <v>9</v>
      </c>
      <c r="Q10" s="65" t="s">
        <v>134</v>
      </c>
      <c r="R10" s="66">
        <v>63.666637795576023</v>
      </c>
      <c r="S10" s="61">
        <v>9</v>
      </c>
      <c r="T10" s="64">
        <v>18</v>
      </c>
      <c r="U10" s="65" t="s">
        <v>135</v>
      </c>
      <c r="V10" s="66">
        <v>27.019312305198461</v>
      </c>
      <c r="W10" s="61">
        <v>18</v>
      </c>
    </row>
    <row r="11" spans="2:23" ht="28.5" customHeight="1">
      <c r="B11" s="52">
        <v>9</v>
      </c>
      <c r="C11" s="54" t="s">
        <v>99</v>
      </c>
      <c r="D11" s="60">
        <v>0.29179470299999999</v>
      </c>
      <c r="E11" s="60">
        <v>11.885637113</v>
      </c>
      <c r="F11" s="56">
        <v>2.2999999999999998</v>
      </c>
      <c r="G11" s="57">
        <v>157132</v>
      </c>
      <c r="H11" s="57"/>
      <c r="I11" s="58">
        <v>25.313963285953573</v>
      </c>
      <c r="J11" s="58">
        <v>1.0096561525992289</v>
      </c>
      <c r="K11" s="58">
        <v>22.666724408847973</v>
      </c>
      <c r="L11" s="58">
        <v>12.656981642976787</v>
      </c>
      <c r="M11" s="59">
        <v>61.647325490377568</v>
      </c>
      <c r="N11" s="59">
        <v>10</v>
      </c>
      <c r="P11" s="64">
        <v>10</v>
      </c>
      <c r="Q11" s="62" t="s">
        <v>99</v>
      </c>
      <c r="R11" s="67">
        <v>61.647325490377568</v>
      </c>
      <c r="S11" s="63">
        <v>10</v>
      </c>
    </row>
    <row r="12" spans="2:23" ht="28.5" customHeight="1">
      <c r="B12" s="52">
        <v>10</v>
      </c>
      <c r="C12" s="54" t="s">
        <v>101</v>
      </c>
      <c r="D12" s="70">
        <v>94.744590357999996</v>
      </c>
      <c r="E12" s="70">
        <v>4131.1409135869999</v>
      </c>
      <c r="F12" s="56">
        <v>3.01</v>
      </c>
      <c r="G12" s="57">
        <v>52170.5</v>
      </c>
      <c r="H12" s="57"/>
      <c r="I12" s="58">
        <v>12.656981642976787</v>
      </c>
      <c r="J12" s="58">
        <v>3.0289684577976863</v>
      </c>
      <c r="K12" s="58">
        <v>34.000086613271954</v>
      </c>
      <c r="L12" s="58">
        <v>6.3284908214883933</v>
      </c>
      <c r="M12" s="59">
        <v>56.014527535534818</v>
      </c>
      <c r="N12" s="59">
        <v>11</v>
      </c>
      <c r="P12" s="64">
        <v>11</v>
      </c>
      <c r="Q12" s="54" t="s">
        <v>101</v>
      </c>
      <c r="R12" s="68">
        <v>56.014527535534818</v>
      </c>
      <c r="S12" s="59">
        <v>11</v>
      </c>
    </row>
    <row r="13" spans="2:23" ht="28.5" customHeight="1">
      <c r="B13" s="52">
        <v>11</v>
      </c>
      <c r="C13" s="54" t="s">
        <v>95</v>
      </c>
      <c r="D13" s="60">
        <v>59.568858122000002</v>
      </c>
      <c r="E13" s="60">
        <v>1804.2166976359999</v>
      </c>
      <c r="F13" s="56">
        <v>1.19</v>
      </c>
      <c r="G13" s="57">
        <v>103569.60000000001</v>
      </c>
      <c r="H13" s="57"/>
      <c r="I13" s="58">
        <v>18.985472464465179</v>
      </c>
      <c r="J13" s="58">
        <v>2.0193123051984578</v>
      </c>
      <c r="K13" s="58">
        <v>11.333362204423986</v>
      </c>
      <c r="L13" s="58">
        <v>12.656981642976787</v>
      </c>
      <c r="M13" s="59">
        <v>44.99512861706441</v>
      </c>
      <c r="N13" s="59">
        <v>12</v>
      </c>
      <c r="P13" s="64">
        <v>12</v>
      </c>
      <c r="Q13" s="54" t="s">
        <v>95</v>
      </c>
      <c r="R13" s="68">
        <v>44.99512861706441</v>
      </c>
      <c r="S13" s="59">
        <v>12</v>
      </c>
    </row>
    <row r="14" spans="2:23" ht="28.5" customHeight="1">
      <c r="B14" s="52">
        <v>12</v>
      </c>
      <c r="C14" s="54" t="s">
        <v>103</v>
      </c>
      <c r="D14" s="60">
        <v>15.8961428</v>
      </c>
      <c r="E14" s="60">
        <v>645.78043404300001</v>
      </c>
      <c r="F14" s="56">
        <v>0.55000000000000004</v>
      </c>
      <c r="G14" s="57">
        <v>19349</v>
      </c>
      <c r="H14" s="57"/>
      <c r="I14" s="58">
        <v>25.313963285953573</v>
      </c>
      <c r="J14" s="58">
        <v>1.0096561525992289</v>
      </c>
      <c r="K14" s="58">
        <v>11.333362204423986</v>
      </c>
      <c r="L14" s="58">
        <v>6.3284908214883933</v>
      </c>
      <c r="M14" s="59">
        <v>43.985472464465182</v>
      </c>
      <c r="N14" s="59">
        <v>13</v>
      </c>
      <c r="P14" s="64">
        <v>13</v>
      </c>
      <c r="Q14" s="54" t="s">
        <v>103</v>
      </c>
      <c r="R14" s="68">
        <v>43.985472464465182</v>
      </c>
      <c r="S14" s="59">
        <v>13</v>
      </c>
    </row>
    <row r="15" spans="2:23" ht="28.5" customHeight="1">
      <c r="B15" s="52">
        <v>13</v>
      </c>
      <c r="C15" s="54" t="s">
        <v>104</v>
      </c>
      <c r="D15" s="60">
        <v>0.214953479</v>
      </c>
      <c r="E15" s="60">
        <v>1.554379489</v>
      </c>
      <c r="F15" s="56">
        <v>0.55000000000000004</v>
      </c>
      <c r="G15" s="57">
        <v>19349</v>
      </c>
      <c r="H15" s="57"/>
      <c r="I15" s="58">
        <v>25.313963285953573</v>
      </c>
      <c r="J15" s="58">
        <v>1.0096561525992289</v>
      </c>
      <c r="K15" s="58">
        <v>11.333362204423986</v>
      </c>
      <c r="L15" s="58">
        <v>6.3284908214883933</v>
      </c>
      <c r="M15" s="59">
        <v>43.985472464465182</v>
      </c>
      <c r="N15" s="59">
        <v>13</v>
      </c>
      <c r="P15" s="64">
        <v>14</v>
      </c>
      <c r="Q15" s="54" t="s">
        <v>104</v>
      </c>
      <c r="R15" s="68">
        <v>43.985472464465182</v>
      </c>
      <c r="S15" s="59">
        <v>13</v>
      </c>
    </row>
    <row r="16" spans="2:23" ht="28.5" customHeight="1">
      <c r="B16" s="52">
        <v>14</v>
      </c>
      <c r="C16" s="54" t="s">
        <v>98</v>
      </c>
      <c r="D16" s="60">
        <v>73.636815150000004</v>
      </c>
      <c r="E16" s="60">
        <v>2808.5440277100001</v>
      </c>
      <c r="F16" s="56">
        <v>0.24</v>
      </c>
      <c r="G16" s="57">
        <v>116310</v>
      </c>
      <c r="H16" s="57"/>
      <c r="I16" s="58">
        <v>12.656981642976787</v>
      </c>
      <c r="J16" s="58">
        <v>2.0193123051984578</v>
      </c>
      <c r="K16" s="58">
        <v>11.333362204423986</v>
      </c>
      <c r="L16" s="58">
        <v>12.656981642976787</v>
      </c>
      <c r="M16" s="59">
        <v>38.666637795576015</v>
      </c>
      <c r="N16" s="59">
        <v>15</v>
      </c>
      <c r="P16" s="64">
        <v>15</v>
      </c>
      <c r="Q16" s="54" t="s">
        <v>98</v>
      </c>
      <c r="R16" s="68">
        <v>38.666637795576015</v>
      </c>
      <c r="S16" s="59">
        <v>15</v>
      </c>
    </row>
    <row r="17" spans="2:19" ht="28.5" customHeight="1">
      <c r="B17" s="52">
        <v>15</v>
      </c>
      <c r="C17" s="54" t="s">
        <v>102</v>
      </c>
      <c r="D17" s="60">
        <v>64.340553716000002</v>
      </c>
      <c r="E17" s="60">
        <v>1787.1555266610001</v>
      </c>
      <c r="F17" s="56">
        <v>0.55000000000000004</v>
      </c>
      <c r="G17" s="57">
        <v>19349</v>
      </c>
      <c r="H17" s="57"/>
      <c r="I17" s="58">
        <v>18.985472464465179</v>
      </c>
      <c r="J17" s="58">
        <v>2.0193123051984578</v>
      </c>
      <c r="K17" s="58">
        <v>11.333362204423986</v>
      </c>
      <c r="L17" s="58">
        <v>6.3284908214883933</v>
      </c>
      <c r="M17" s="59">
        <v>38.666637795576015</v>
      </c>
      <c r="N17" s="59">
        <v>15</v>
      </c>
      <c r="P17" s="64">
        <v>16</v>
      </c>
      <c r="Q17" s="54" t="s">
        <v>102</v>
      </c>
      <c r="R17" s="68">
        <v>38.666637795576015</v>
      </c>
      <c r="S17" s="59">
        <v>15</v>
      </c>
    </row>
    <row r="18" spans="2:19" ht="28.5" customHeight="1">
      <c r="B18" s="52">
        <v>16</v>
      </c>
      <c r="C18" s="54" t="s">
        <v>105</v>
      </c>
      <c r="D18" s="60">
        <v>79.399808299</v>
      </c>
      <c r="E18" s="60">
        <v>830.30985747800003</v>
      </c>
      <c r="F18" s="56">
        <v>0.55000000000000004</v>
      </c>
      <c r="G18" s="57">
        <v>19349</v>
      </c>
      <c r="H18" s="57"/>
      <c r="I18" s="58">
        <v>12.656981642976787</v>
      </c>
      <c r="J18" s="58">
        <v>1.0096561525992289</v>
      </c>
      <c r="K18" s="58">
        <v>11.333362204423986</v>
      </c>
      <c r="L18" s="58">
        <v>6.3284908214883933</v>
      </c>
      <c r="M18" s="59">
        <v>31.328490821488394</v>
      </c>
      <c r="N18" s="59">
        <v>17</v>
      </c>
      <c r="P18" s="64">
        <v>17</v>
      </c>
      <c r="Q18" s="54" t="s">
        <v>105</v>
      </c>
      <c r="R18" s="68">
        <v>31.328490821488394</v>
      </c>
      <c r="S18" s="59">
        <v>17</v>
      </c>
    </row>
    <row r="19" spans="2:19" ht="28.5" customHeight="1">
      <c r="B19" s="52">
        <v>17</v>
      </c>
      <c r="C19" s="54" t="s">
        <v>92</v>
      </c>
      <c r="D19" s="55">
        <v>454.94141532999998</v>
      </c>
      <c r="E19" s="55">
        <v>3864.0502550910001</v>
      </c>
      <c r="F19" s="56">
        <v>0.48</v>
      </c>
      <c r="G19" s="57">
        <v>46034.8</v>
      </c>
      <c r="H19" s="57"/>
      <c r="I19" s="58">
        <v>6.3284908214883933</v>
      </c>
      <c r="J19" s="58">
        <v>3.0289684577976863</v>
      </c>
      <c r="K19" s="58">
        <v>11.333362204423986</v>
      </c>
      <c r="L19" s="58">
        <v>6.3284908214883933</v>
      </c>
      <c r="M19" s="59">
        <v>27.019312305198461</v>
      </c>
      <c r="N19" s="59">
        <v>18</v>
      </c>
      <c r="P19" s="64">
        <v>18</v>
      </c>
      <c r="Q19" s="54" t="s">
        <v>92</v>
      </c>
      <c r="R19" s="68">
        <v>27.019312305198461</v>
      </c>
      <c r="S19" s="59">
        <v>18</v>
      </c>
    </row>
    <row r="20" spans="2:19">
      <c r="B20" s="36">
        <v>18</v>
      </c>
      <c r="C20" s="44"/>
      <c r="D20" s="36" t="s">
        <v>85</v>
      </c>
      <c r="E20" s="36" t="s">
        <v>86</v>
      </c>
      <c r="F20" s="36" t="s">
        <v>87</v>
      </c>
      <c r="G20" s="36" t="s">
        <v>84</v>
      </c>
      <c r="H20" s="46"/>
      <c r="I20" s="36" t="s">
        <v>85</v>
      </c>
      <c r="J20" s="36" t="s">
        <v>86</v>
      </c>
      <c r="K20" s="36" t="s">
        <v>87</v>
      </c>
      <c r="L20" s="36" t="s">
        <v>84</v>
      </c>
    </row>
    <row r="21" spans="2:19">
      <c r="G21" s="33"/>
      <c r="H21" s="49"/>
      <c r="I21" s="33"/>
    </row>
    <row r="22" spans="2:19">
      <c r="G22" s="33"/>
      <c r="H22" s="49"/>
      <c r="I22" s="33"/>
    </row>
    <row r="23" spans="2:19">
      <c r="C23" s="45" t="s">
        <v>106</v>
      </c>
      <c r="D23" t="s">
        <v>107</v>
      </c>
      <c r="E23" t="s">
        <v>108</v>
      </c>
      <c r="F23" t="s">
        <v>109</v>
      </c>
      <c r="G23" s="33" t="s">
        <v>110</v>
      </c>
      <c r="H23" s="49"/>
      <c r="I23" s="33"/>
    </row>
    <row r="24" spans="2:19" ht="30">
      <c r="C24" s="45" t="s">
        <v>111</v>
      </c>
      <c r="D24">
        <v>0.25313963285953572</v>
      </c>
      <c r="E24" s="25">
        <v>1466.2989364810001</v>
      </c>
      <c r="F24">
        <v>25</v>
      </c>
      <c r="G24" s="33">
        <v>6.3284908214883933</v>
      </c>
      <c r="H24" s="49"/>
      <c r="I24" s="33"/>
    </row>
    <row r="25" spans="2:19">
      <c r="D25">
        <v>0.25313963285953572</v>
      </c>
      <c r="E25" s="25">
        <v>109.2852775405</v>
      </c>
      <c r="F25">
        <v>50</v>
      </c>
      <c r="G25" s="33">
        <v>12.656981642976787</v>
      </c>
      <c r="H25" s="49"/>
      <c r="I25" s="33"/>
      <c r="P25" s="88" t="s">
        <v>136</v>
      </c>
      <c r="Q25" s="88" t="s">
        <v>137</v>
      </c>
      <c r="R25" s="73" t="s">
        <v>138</v>
      </c>
      <c r="S25" s="74" t="s">
        <v>85</v>
      </c>
    </row>
    <row r="26" spans="2:19">
      <c r="D26">
        <v>0.25313963285953572</v>
      </c>
      <c r="E26" s="25">
        <v>71.076708179500002</v>
      </c>
      <c r="F26">
        <v>75</v>
      </c>
      <c r="G26" s="33">
        <v>18.985472464465179</v>
      </c>
      <c r="H26" s="49"/>
      <c r="I26" s="33"/>
      <c r="P26" s="89"/>
      <c r="Q26" s="89"/>
      <c r="R26" s="90" t="s">
        <v>1</v>
      </c>
      <c r="S26" s="90"/>
    </row>
    <row r="27" spans="2:19" ht="25.5">
      <c r="D27">
        <v>0.25313963285953572</v>
      </c>
      <c r="E27" s="25">
        <v>59.526322877749998</v>
      </c>
      <c r="F27">
        <v>100</v>
      </c>
      <c r="G27" s="33">
        <v>25.313963285953573</v>
      </c>
      <c r="H27" s="49"/>
      <c r="I27" s="33"/>
      <c r="P27" s="71">
        <v>1</v>
      </c>
      <c r="Q27" s="72" t="s">
        <v>139</v>
      </c>
      <c r="R27" s="75">
        <v>22300.131284315001</v>
      </c>
      <c r="S27" s="70">
        <v>919.72098005700002</v>
      </c>
    </row>
    <row r="28" spans="2:19">
      <c r="C28" s="45" t="s">
        <v>112</v>
      </c>
      <c r="D28">
        <v>4.0386246103969153E-2</v>
      </c>
      <c r="E28" s="25">
        <v>1123.69647188</v>
      </c>
      <c r="F28">
        <v>25</v>
      </c>
      <c r="G28" s="33">
        <v>1.0096561525992289</v>
      </c>
      <c r="H28" s="49"/>
      <c r="I28" s="33"/>
      <c r="P28" s="71">
        <v>2</v>
      </c>
      <c r="Q28" s="72" t="s">
        <v>72</v>
      </c>
      <c r="R28" s="75">
        <v>13891.199557533</v>
      </c>
      <c r="S28" s="69">
        <v>114.132173268</v>
      </c>
    </row>
    <row r="29" spans="2:19">
      <c r="D29">
        <v>4.0386246103969153E-2</v>
      </c>
      <c r="E29" s="25">
        <v>3238.2805276115</v>
      </c>
      <c r="F29">
        <v>50</v>
      </c>
      <c r="G29" s="33">
        <v>2.0193123051984578</v>
      </c>
      <c r="H29" s="49"/>
      <c r="I29" s="33"/>
      <c r="P29" s="71">
        <v>3</v>
      </c>
      <c r="Q29" s="72" t="s">
        <v>140</v>
      </c>
      <c r="R29" s="77">
        <v>10456</v>
      </c>
      <c r="S29" s="76">
        <v>1466</v>
      </c>
    </row>
    <row r="30" spans="2:19" ht="25.5">
      <c r="D30">
        <v>4.0386246103969153E-2</v>
      </c>
      <c r="E30" s="25">
        <v>5349.7809889032496</v>
      </c>
      <c r="F30">
        <v>75</v>
      </c>
      <c r="G30" s="33">
        <v>3.0289684577976863</v>
      </c>
      <c r="H30" s="49"/>
      <c r="I30" s="33"/>
      <c r="P30" s="71">
        <v>4</v>
      </c>
      <c r="Q30" s="72" t="s">
        <v>141</v>
      </c>
      <c r="R30" s="75">
        <v>8888.1978715290006</v>
      </c>
      <c r="S30" s="76">
        <v>307</v>
      </c>
    </row>
    <row r="31" spans="2:19" ht="38.25">
      <c r="D31">
        <v>4.0386246103969153E-2</v>
      </c>
      <c r="E31" s="25">
        <v>22300.131284315001</v>
      </c>
      <c r="F31">
        <v>100</v>
      </c>
      <c r="G31" s="33">
        <v>4.0386246103969157</v>
      </c>
      <c r="H31" s="49"/>
      <c r="I31" s="33"/>
      <c r="P31" s="71">
        <v>5</v>
      </c>
      <c r="Q31" s="72" t="s">
        <v>142</v>
      </c>
      <c r="R31" s="75">
        <v>4846.7312154259998</v>
      </c>
      <c r="S31" s="76">
        <v>88</v>
      </c>
    </row>
    <row r="32" spans="2:19">
      <c r="C32" s="45" t="s">
        <v>113</v>
      </c>
      <c r="D32">
        <v>0.45333448817695943</v>
      </c>
      <c r="E32">
        <v>1.19</v>
      </c>
      <c r="F32">
        <v>25</v>
      </c>
      <c r="G32" s="33">
        <v>11.333362204423986</v>
      </c>
      <c r="H32" s="49"/>
      <c r="I32" s="33"/>
    </row>
    <row r="33" spans="3:9">
      <c r="D33">
        <v>0.45333448817695943</v>
      </c>
      <c r="E33">
        <v>2.2999999999999998</v>
      </c>
      <c r="F33">
        <v>50</v>
      </c>
      <c r="G33" s="33">
        <v>22.666724408847973</v>
      </c>
      <c r="H33" s="49"/>
      <c r="I33" s="33"/>
    </row>
    <row r="34" spans="3:9">
      <c r="D34">
        <v>0.45333448817695943</v>
      </c>
      <c r="E34">
        <v>3.89</v>
      </c>
      <c r="F34">
        <v>75</v>
      </c>
      <c r="G34" s="33">
        <v>34.000086613271954</v>
      </c>
      <c r="H34" s="49"/>
      <c r="I34" s="33"/>
    </row>
    <row r="35" spans="3:9">
      <c r="D35">
        <v>0.45333448817695943</v>
      </c>
      <c r="E35">
        <v>38.729999999999997</v>
      </c>
      <c r="F35">
        <v>100</v>
      </c>
      <c r="G35">
        <v>45.333448817695945</v>
      </c>
    </row>
    <row r="36" spans="3:9">
      <c r="C36" s="45" t="s">
        <v>84</v>
      </c>
      <c r="D36">
        <v>0.25313963285953572</v>
      </c>
      <c r="E36" s="25">
        <v>77396.399999999994</v>
      </c>
      <c r="F36">
        <v>25</v>
      </c>
      <c r="G36">
        <v>6.3284908214883933</v>
      </c>
    </row>
    <row r="37" spans="3:9">
      <c r="D37">
        <v>0.25313963285953572</v>
      </c>
      <c r="E37" s="25">
        <v>157132</v>
      </c>
      <c r="F37">
        <v>50</v>
      </c>
      <c r="G37">
        <v>12.656981642976787</v>
      </c>
    </row>
    <row r="38" spans="3:9">
      <c r="D38">
        <v>0.25313963285953572</v>
      </c>
      <c r="E38" s="25">
        <v>337953.3</v>
      </c>
      <c r="F38">
        <v>75</v>
      </c>
      <c r="G38">
        <v>18.985472464465179</v>
      </c>
    </row>
    <row r="39" spans="3:9">
      <c r="D39">
        <v>0.25313963285953572</v>
      </c>
      <c r="E39" s="25">
        <v>805622.3</v>
      </c>
      <c r="F39">
        <v>100</v>
      </c>
      <c r="G39">
        <v>25.313963285953573</v>
      </c>
    </row>
  </sheetData>
  <sortState ref="C1:N38">
    <sortCondition ref="N1:N38"/>
  </sortState>
  <mergeCells count="3">
    <mergeCell ref="P25:P26"/>
    <mergeCell ref="Q25:Q26"/>
    <mergeCell ref="R26:S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PDB</vt:lpstr>
      <vt:lpstr>Laju_Implisit</vt:lpstr>
      <vt:lpstr>OS</vt:lpstr>
      <vt:lpstr>NPF</vt:lpstr>
      <vt:lpstr>Sheet6</vt:lpstr>
      <vt:lpstr>Sheet6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2022-09-26T07:50:49Z</dcterms:created>
  <dcterms:modified xsi:type="dcterms:W3CDTF">2022-10-25T22:08:03Z</dcterms:modified>
</cp:coreProperties>
</file>